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Operations\Procedures\Asphalt Index\"/>
    </mc:Choice>
  </mc:AlternateContent>
  <xr:revisionPtr revIDLastSave="0" documentId="13_ncr:1_{C77D7158-C57C-42A7-947A-FB78F14902C9}" xr6:coauthVersionLast="47" xr6:coauthVersionMax="47" xr10:uidLastSave="{00000000-0000-0000-0000-000000000000}"/>
  <bookViews>
    <workbookView xWindow="-110" yWindow="-110" windowWidth="38620" windowHeight="21820" xr2:uid="{00000000-000D-0000-FFFF-FFFF00000000}"/>
  </bookViews>
  <sheets>
    <sheet name="Adjustment Worksheet" sheetId="1" r:id="rId1"/>
    <sheet name="Hot Mix Asphalt Prices" sheetId="3" r:id="rId2"/>
  </sheets>
  <definedNames>
    <definedName name="Date">'Hot Mix Asphalt Prices'!$A:$A</definedName>
    <definedName name="Price">'Hot Mix Asphalt Prices'!$B:$B</definedName>
    <definedName name="_xlnm.Print_Area" localSheetId="0">'Adjustment Worksheet'!$A$1:$Y$80</definedName>
    <definedName name="_xlnm.Print_Titles" localSheetId="0">'Adjustment Worksheet'!$1:$6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6" i="3" l="1"/>
  <c r="C406" i="3"/>
  <c r="D405" i="3"/>
  <c r="C405" i="3"/>
  <c r="D404" i="3"/>
  <c r="C404" i="3"/>
  <c r="D403" i="3"/>
  <c r="C403" i="3"/>
  <c r="D402" i="3"/>
  <c r="C402" i="3"/>
  <c r="D401" i="3"/>
  <c r="C401" i="3"/>
  <c r="D400" i="3"/>
  <c r="C400" i="3"/>
  <c r="D399" i="3"/>
  <c r="C399" i="3"/>
  <c r="D398" i="3"/>
  <c r="C398" i="3"/>
  <c r="D397" i="3"/>
  <c r="C397" i="3"/>
  <c r="D396" i="3"/>
  <c r="C396" i="3"/>
  <c r="D395" i="3"/>
  <c r="C395" i="3"/>
  <c r="D394" i="3"/>
  <c r="C394" i="3"/>
  <c r="D393" i="3"/>
  <c r="C393" i="3"/>
  <c r="D392" i="3"/>
  <c r="C392" i="3"/>
  <c r="D391" i="3"/>
  <c r="C391" i="3"/>
  <c r="D390" i="3"/>
  <c r="C390" i="3"/>
  <c r="D389" i="3"/>
  <c r="C389" i="3"/>
  <c r="D388" i="3"/>
  <c r="C388" i="3"/>
  <c r="D387" i="3"/>
  <c r="C387" i="3"/>
  <c r="D386" i="3"/>
  <c r="C386" i="3"/>
  <c r="D385" i="3"/>
  <c r="C385" i="3"/>
  <c r="D384" i="3"/>
  <c r="C384" i="3"/>
  <c r="D383" i="3"/>
  <c r="C383" i="3"/>
  <c r="D382" i="3"/>
  <c r="C382" i="3"/>
  <c r="D381" i="3"/>
  <c r="C381" i="3"/>
  <c r="D380" i="3"/>
  <c r="C380" i="3"/>
  <c r="C379" i="3"/>
  <c r="C378" i="3"/>
  <c r="C377" i="3"/>
  <c r="C376" i="3"/>
  <c r="C375" i="3"/>
  <c r="C374" i="3"/>
  <c r="C373" i="3"/>
  <c r="C372" i="3"/>
  <c r="C371" i="3"/>
  <c r="D379" i="3"/>
  <c r="D378" i="3"/>
  <c r="D377" i="3"/>
  <c r="D376" i="3"/>
  <c r="D375" i="3"/>
  <c r="D374" i="3"/>
  <c r="D373" i="3"/>
  <c r="D372" i="3"/>
  <c r="D371" i="3"/>
  <c r="D370" i="3"/>
  <c r="C370" i="3"/>
  <c r="D369" i="3"/>
  <c r="C369" i="3"/>
  <c r="D368" i="3"/>
  <c r="C368" i="3"/>
  <c r="D367" i="3"/>
  <c r="C367" i="3"/>
  <c r="D366" i="3"/>
  <c r="C366" i="3"/>
  <c r="D365" i="3"/>
  <c r="C365" i="3"/>
  <c r="D364" i="3"/>
  <c r="C364" i="3"/>
  <c r="D363" i="3"/>
  <c r="C363" i="3"/>
  <c r="D362" i="3"/>
  <c r="C362" i="3"/>
  <c r="D361" i="3"/>
  <c r="C361" i="3"/>
  <c r="D360" i="3"/>
  <c r="C360" i="3"/>
  <c r="D359" i="3"/>
  <c r="C359" i="3"/>
  <c r="D358" i="3"/>
  <c r="C358" i="3"/>
  <c r="D357" i="3"/>
  <c r="C357" i="3"/>
  <c r="D356" i="3"/>
  <c r="C356" i="3"/>
  <c r="D355" i="3"/>
  <c r="C355" i="3"/>
  <c r="D354" i="3"/>
  <c r="C354" i="3"/>
  <c r="D353" i="3"/>
  <c r="C353" i="3"/>
  <c r="D352" i="3"/>
  <c r="C352" i="3"/>
  <c r="D351" i="3"/>
  <c r="C351" i="3"/>
  <c r="D350" i="3"/>
  <c r="C350" i="3"/>
  <c r="D349" i="3"/>
  <c r="C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N1" i="1"/>
  <c r="L1" i="1"/>
  <c r="P7" i="1"/>
  <c r="T9" i="1"/>
  <c r="T10" i="1"/>
  <c r="T11" i="1"/>
  <c r="T12" i="1"/>
  <c r="T13" i="1"/>
  <c r="D7" i="1"/>
  <c r="D10" i="1"/>
  <c r="E10" i="1"/>
  <c r="D11" i="1"/>
  <c r="E11" i="1"/>
  <c r="I11" i="1" s="1"/>
  <c r="V11" i="1" s="1"/>
  <c r="E9" i="1"/>
  <c r="I9" i="1" s="1"/>
  <c r="V9" i="1" s="1"/>
  <c r="E12" i="1"/>
  <c r="I12" i="1" s="1"/>
  <c r="V12" i="1" s="1"/>
  <c r="L10" i="1"/>
  <c r="M10" i="1"/>
  <c r="N10" i="1"/>
  <c r="P10" i="1"/>
  <c r="L11" i="1"/>
  <c r="M11" i="1"/>
  <c r="N11" i="1"/>
  <c r="P11" i="1"/>
  <c r="L12" i="1"/>
  <c r="M12" i="1"/>
  <c r="N12" i="1"/>
  <c r="P12" i="1"/>
  <c r="L13" i="1"/>
  <c r="M13" i="1"/>
  <c r="N13" i="1"/>
  <c r="P13" i="1"/>
  <c r="L14" i="1"/>
  <c r="M14" i="1"/>
  <c r="N14" i="1"/>
  <c r="P14" i="1"/>
  <c r="T14" i="1"/>
  <c r="L15" i="1"/>
  <c r="M15" i="1"/>
  <c r="N15" i="1"/>
  <c r="P15" i="1"/>
  <c r="T15" i="1"/>
  <c r="L16" i="1"/>
  <c r="M16" i="1"/>
  <c r="N16" i="1"/>
  <c r="P16" i="1"/>
  <c r="T16" i="1"/>
  <c r="L17" i="1"/>
  <c r="M17" i="1"/>
  <c r="N17" i="1"/>
  <c r="P17" i="1"/>
  <c r="T17" i="1"/>
  <c r="L18" i="1"/>
  <c r="M18" i="1"/>
  <c r="N18" i="1"/>
  <c r="P18" i="1"/>
  <c r="T18" i="1"/>
  <c r="L19" i="1"/>
  <c r="M19" i="1"/>
  <c r="N19" i="1"/>
  <c r="P19" i="1"/>
  <c r="T19" i="1"/>
  <c r="L20" i="1"/>
  <c r="M20" i="1"/>
  <c r="N20" i="1"/>
  <c r="P20" i="1"/>
  <c r="T20" i="1"/>
  <c r="L21" i="1"/>
  <c r="M21" i="1"/>
  <c r="N21" i="1"/>
  <c r="P21" i="1"/>
  <c r="T21" i="1"/>
  <c r="L22" i="1"/>
  <c r="M22" i="1"/>
  <c r="N22" i="1"/>
  <c r="P22" i="1"/>
  <c r="T22" i="1"/>
  <c r="L23" i="1"/>
  <c r="M23" i="1"/>
  <c r="N23" i="1"/>
  <c r="P23" i="1"/>
  <c r="T23" i="1"/>
  <c r="L24" i="1"/>
  <c r="M24" i="1"/>
  <c r="N24" i="1"/>
  <c r="P24" i="1"/>
  <c r="T24" i="1"/>
  <c r="L25" i="1"/>
  <c r="M25" i="1"/>
  <c r="N25" i="1"/>
  <c r="P25" i="1"/>
  <c r="T25" i="1"/>
  <c r="L26" i="1"/>
  <c r="M26" i="1"/>
  <c r="N26" i="1"/>
  <c r="P26" i="1"/>
  <c r="T26" i="1"/>
  <c r="L27" i="1"/>
  <c r="M27" i="1"/>
  <c r="N27" i="1"/>
  <c r="P27" i="1"/>
  <c r="T27" i="1"/>
  <c r="L28" i="1"/>
  <c r="M28" i="1"/>
  <c r="N28" i="1"/>
  <c r="P28" i="1"/>
  <c r="T28" i="1"/>
  <c r="L29" i="1"/>
  <c r="M29" i="1"/>
  <c r="N29" i="1"/>
  <c r="P29" i="1"/>
  <c r="T29" i="1"/>
  <c r="L30" i="1"/>
  <c r="M30" i="1"/>
  <c r="N30" i="1"/>
  <c r="P30" i="1"/>
  <c r="T30" i="1"/>
  <c r="L31" i="1"/>
  <c r="M31" i="1"/>
  <c r="N31" i="1"/>
  <c r="P31" i="1"/>
  <c r="T31" i="1"/>
  <c r="L32" i="1"/>
  <c r="M32" i="1"/>
  <c r="N32" i="1"/>
  <c r="P32" i="1"/>
  <c r="T32" i="1"/>
  <c r="L33" i="1"/>
  <c r="M33" i="1"/>
  <c r="N33" i="1"/>
  <c r="P33" i="1"/>
  <c r="T33" i="1"/>
  <c r="L34" i="1"/>
  <c r="M34" i="1"/>
  <c r="N34" i="1"/>
  <c r="P34" i="1"/>
  <c r="T34" i="1"/>
  <c r="L35" i="1"/>
  <c r="M35" i="1"/>
  <c r="N35" i="1"/>
  <c r="P35" i="1"/>
  <c r="T35" i="1"/>
  <c r="L36" i="1"/>
  <c r="M36" i="1"/>
  <c r="N36" i="1"/>
  <c r="P36" i="1"/>
  <c r="T36" i="1"/>
  <c r="L37" i="1"/>
  <c r="M37" i="1"/>
  <c r="N37" i="1"/>
  <c r="P37" i="1"/>
  <c r="T37" i="1"/>
  <c r="L38" i="1"/>
  <c r="M38" i="1"/>
  <c r="N38" i="1"/>
  <c r="P38" i="1"/>
  <c r="T38" i="1"/>
  <c r="L39" i="1"/>
  <c r="M39" i="1"/>
  <c r="N39" i="1"/>
  <c r="P39" i="1"/>
  <c r="T39" i="1"/>
  <c r="L40" i="1"/>
  <c r="M40" i="1"/>
  <c r="N40" i="1"/>
  <c r="P40" i="1"/>
  <c r="T40" i="1"/>
  <c r="L41" i="1"/>
  <c r="M41" i="1"/>
  <c r="N41" i="1"/>
  <c r="P41" i="1"/>
  <c r="T41" i="1"/>
  <c r="L42" i="1"/>
  <c r="M42" i="1"/>
  <c r="N42" i="1"/>
  <c r="P42" i="1"/>
  <c r="T42" i="1"/>
  <c r="L43" i="1"/>
  <c r="M43" i="1"/>
  <c r="N43" i="1"/>
  <c r="P43" i="1"/>
  <c r="T43" i="1"/>
  <c r="L44" i="1"/>
  <c r="M44" i="1"/>
  <c r="N44" i="1"/>
  <c r="P44" i="1"/>
  <c r="T44" i="1"/>
  <c r="L45" i="1"/>
  <c r="M45" i="1"/>
  <c r="N45" i="1"/>
  <c r="P45" i="1"/>
  <c r="T45" i="1"/>
  <c r="L46" i="1"/>
  <c r="M46" i="1"/>
  <c r="N46" i="1"/>
  <c r="P46" i="1"/>
  <c r="T46" i="1"/>
  <c r="L47" i="1"/>
  <c r="M47" i="1"/>
  <c r="N47" i="1"/>
  <c r="P47" i="1"/>
  <c r="T47" i="1"/>
  <c r="L48" i="1"/>
  <c r="M48" i="1"/>
  <c r="N48" i="1"/>
  <c r="P48" i="1"/>
  <c r="T48" i="1"/>
  <c r="L49" i="1"/>
  <c r="M49" i="1"/>
  <c r="N49" i="1"/>
  <c r="P49" i="1"/>
  <c r="T49" i="1"/>
  <c r="L50" i="1"/>
  <c r="M50" i="1"/>
  <c r="N50" i="1"/>
  <c r="P50" i="1"/>
  <c r="T50" i="1"/>
  <c r="L51" i="1"/>
  <c r="M51" i="1"/>
  <c r="N51" i="1"/>
  <c r="P51" i="1"/>
  <c r="T51" i="1"/>
  <c r="L52" i="1"/>
  <c r="M52" i="1"/>
  <c r="N52" i="1"/>
  <c r="P52" i="1"/>
  <c r="T52" i="1"/>
  <c r="L53" i="1"/>
  <c r="M53" i="1"/>
  <c r="N53" i="1"/>
  <c r="P53" i="1"/>
  <c r="T53" i="1"/>
  <c r="L54" i="1"/>
  <c r="M54" i="1"/>
  <c r="N54" i="1"/>
  <c r="P54" i="1"/>
  <c r="T54" i="1"/>
  <c r="L55" i="1"/>
  <c r="M55" i="1"/>
  <c r="N55" i="1"/>
  <c r="P55" i="1"/>
  <c r="T55" i="1"/>
  <c r="L56" i="1"/>
  <c r="M56" i="1"/>
  <c r="N56" i="1"/>
  <c r="P56" i="1"/>
  <c r="T56" i="1"/>
  <c r="L57" i="1"/>
  <c r="M57" i="1"/>
  <c r="N57" i="1"/>
  <c r="P57" i="1"/>
  <c r="T57" i="1"/>
  <c r="L58" i="1"/>
  <c r="M58" i="1"/>
  <c r="N58" i="1"/>
  <c r="P58" i="1"/>
  <c r="T58" i="1"/>
  <c r="L59" i="1"/>
  <c r="M59" i="1"/>
  <c r="N59" i="1"/>
  <c r="P59" i="1"/>
  <c r="T59" i="1"/>
  <c r="L60" i="1"/>
  <c r="M60" i="1"/>
  <c r="N60" i="1"/>
  <c r="P60" i="1"/>
  <c r="T60" i="1"/>
  <c r="L61" i="1"/>
  <c r="M61" i="1"/>
  <c r="N61" i="1"/>
  <c r="P61" i="1"/>
  <c r="T61" i="1"/>
  <c r="L62" i="1"/>
  <c r="M62" i="1"/>
  <c r="N62" i="1"/>
  <c r="P62" i="1"/>
  <c r="T62" i="1"/>
  <c r="L63" i="1"/>
  <c r="M63" i="1"/>
  <c r="N63" i="1"/>
  <c r="P63" i="1"/>
  <c r="T63" i="1"/>
  <c r="L64" i="1"/>
  <c r="M64" i="1"/>
  <c r="N64" i="1"/>
  <c r="P64" i="1"/>
  <c r="T64" i="1"/>
  <c r="L65" i="1"/>
  <c r="M65" i="1"/>
  <c r="N65" i="1"/>
  <c r="P65" i="1"/>
  <c r="T65" i="1"/>
  <c r="L66" i="1"/>
  <c r="M66" i="1"/>
  <c r="N66" i="1"/>
  <c r="P66" i="1"/>
  <c r="T66" i="1"/>
  <c r="L67" i="1"/>
  <c r="M67" i="1"/>
  <c r="N67" i="1"/>
  <c r="P67" i="1"/>
  <c r="T67" i="1"/>
  <c r="L68" i="1"/>
  <c r="M68" i="1"/>
  <c r="N68" i="1"/>
  <c r="P68" i="1"/>
  <c r="T68" i="1"/>
  <c r="L69" i="1"/>
  <c r="M69" i="1"/>
  <c r="N69" i="1"/>
  <c r="P69" i="1"/>
  <c r="T69" i="1"/>
  <c r="L70" i="1"/>
  <c r="M70" i="1"/>
  <c r="N70" i="1"/>
  <c r="P70" i="1"/>
  <c r="T70" i="1"/>
  <c r="L71" i="1"/>
  <c r="M71" i="1"/>
  <c r="N71" i="1"/>
  <c r="P71" i="1"/>
  <c r="T71" i="1"/>
  <c r="L72" i="1"/>
  <c r="M72" i="1"/>
  <c r="N72" i="1"/>
  <c r="P72" i="1"/>
  <c r="T72" i="1"/>
  <c r="L73" i="1"/>
  <c r="M73" i="1"/>
  <c r="N73" i="1"/>
  <c r="P73" i="1"/>
  <c r="T73" i="1"/>
  <c r="L74" i="1"/>
  <c r="M74" i="1"/>
  <c r="N74" i="1"/>
  <c r="P74" i="1"/>
  <c r="T74" i="1"/>
  <c r="L75" i="1"/>
  <c r="M75" i="1"/>
  <c r="N75" i="1"/>
  <c r="P75" i="1"/>
  <c r="T75" i="1"/>
  <c r="L76" i="1"/>
  <c r="M76" i="1"/>
  <c r="N76" i="1"/>
  <c r="P76" i="1"/>
  <c r="T76" i="1"/>
  <c r="L77" i="1"/>
  <c r="M77" i="1"/>
  <c r="N77" i="1"/>
  <c r="P77" i="1"/>
  <c r="T77" i="1"/>
  <c r="L78" i="1"/>
  <c r="M78" i="1"/>
  <c r="N78" i="1"/>
  <c r="P78" i="1"/>
  <c r="T78" i="1"/>
  <c r="D12" i="1"/>
  <c r="D13" i="1"/>
  <c r="E13" i="1"/>
  <c r="I13" i="1" s="1"/>
  <c r="K13" i="1" s="1"/>
  <c r="D14" i="1"/>
  <c r="E14" i="1"/>
  <c r="I14" i="1" s="1"/>
  <c r="K14" i="1" s="1"/>
  <c r="D15" i="1"/>
  <c r="E15" i="1"/>
  <c r="D16" i="1"/>
  <c r="E16" i="1"/>
  <c r="I16" i="1" s="1"/>
  <c r="K16" i="1" s="1"/>
  <c r="D17" i="1"/>
  <c r="E17" i="1"/>
  <c r="I17" i="1" s="1"/>
  <c r="K17" i="1" s="1"/>
  <c r="D18" i="1"/>
  <c r="E18" i="1"/>
  <c r="I18" i="1" s="1"/>
  <c r="K18" i="1" s="1"/>
  <c r="D19" i="1"/>
  <c r="E19" i="1"/>
  <c r="D20" i="1"/>
  <c r="E20" i="1"/>
  <c r="I20" i="1" s="1"/>
  <c r="K20" i="1" s="1"/>
  <c r="D21" i="1"/>
  <c r="E21" i="1"/>
  <c r="I21" i="1" s="1"/>
  <c r="K21" i="1" s="1"/>
  <c r="D22" i="1"/>
  <c r="E22" i="1"/>
  <c r="I22" i="1" s="1"/>
  <c r="K22" i="1" s="1"/>
  <c r="D23" i="1"/>
  <c r="E23" i="1"/>
  <c r="D24" i="1"/>
  <c r="E24" i="1"/>
  <c r="I24" i="1" s="1"/>
  <c r="K24" i="1" s="1"/>
  <c r="D25" i="1"/>
  <c r="E25" i="1"/>
  <c r="I25" i="1" s="1"/>
  <c r="K25" i="1" s="1"/>
  <c r="D26" i="1"/>
  <c r="E26" i="1"/>
  <c r="I26" i="1" s="1"/>
  <c r="Y26" i="1" s="1"/>
  <c r="D27" i="1"/>
  <c r="E27" i="1"/>
  <c r="I27" i="1" s="1"/>
  <c r="V27" i="1" s="1"/>
  <c r="D28" i="1"/>
  <c r="E28" i="1"/>
  <c r="I28" i="1" s="1"/>
  <c r="K28" i="1" s="1"/>
  <c r="D29" i="1"/>
  <c r="E29" i="1"/>
  <c r="I29" i="1" s="1"/>
  <c r="K29" i="1" s="1"/>
  <c r="D30" i="1"/>
  <c r="E30" i="1"/>
  <c r="I30" i="1" s="1"/>
  <c r="K30" i="1" s="1"/>
  <c r="D31" i="1"/>
  <c r="E31" i="1"/>
  <c r="I31" i="1" s="1"/>
  <c r="K31" i="1" s="1"/>
  <c r="D32" i="1"/>
  <c r="E32" i="1"/>
  <c r="I32" i="1" s="1"/>
  <c r="Y32" i="1" s="1"/>
  <c r="D33" i="1"/>
  <c r="E33" i="1"/>
  <c r="I33" i="1" s="1"/>
  <c r="K33" i="1" s="1"/>
  <c r="D34" i="1"/>
  <c r="E34" i="1"/>
  <c r="I34" i="1" s="1"/>
  <c r="K34" i="1" s="1"/>
  <c r="D35" i="1"/>
  <c r="E35" i="1"/>
  <c r="I35" i="1" s="1"/>
  <c r="K35" i="1" s="1"/>
  <c r="D36" i="1"/>
  <c r="E36" i="1"/>
  <c r="I36" i="1" s="1"/>
  <c r="Y36" i="1" s="1"/>
  <c r="D37" i="1"/>
  <c r="E37" i="1"/>
  <c r="I37" i="1" s="1"/>
  <c r="V37" i="1" s="1"/>
  <c r="D38" i="1"/>
  <c r="E38" i="1"/>
  <c r="I38" i="1" s="1"/>
  <c r="K38" i="1" s="1"/>
  <c r="D39" i="1"/>
  <c r="E39" i="1"/>
  <c r="I39" i="1" s="1"/>
  <c r="V39" i="1" s="1"/>
  <c r="D40" i="1"/>
  <c r="E40" i="1"/>
  <c r="I40" i="1" s="1"/>
  <c r="Y40" i="1" s="1"/>
  <c r="D41" i="1"/>
  <c r="E41" i="1"/>
  <c r="D42" i="1"/>
  <c r="E42" i="1"/>
  <c r="I42" i="1" s="1"/>
  <c r="Y42" i="1" s="1"/>
  <c r="D43" i="1"/>
  <c r="E43" i="1"/>
  <c r="I43" i="1" s="1"/>
  <c r="V43" i="1" s="1"/>
  <c r="D44" i="1"/>
  <c r="E44" i="1"/>
  <c r="I44" i="1" s="1"/>
  <c r="V44" i="1" s="1"/>
  <c r="D45" i="1"/>
  <c r="E45" i="1"/>
  <c r="I45" i="1" s="1"/>
  <c r="V45" i="1" s="1"/>
  <c r="D46" i="1"/>
  <c r="E46" i="1"/>
  <c r="I46" i="1" s="1"/>
  <c r="V46" i="1" s="1"/>
  <c r="D47" i="1"/>
  <c r="E47" i="1"/>
  <c r="I47" i="1" s="1"/>
  <c r="V47" i="1" s="1"/>
  <c r="D48" i="1"/>
  <c r="E48" i="1"/>
  <c r="I48" i="1" s="1"/>
  <c r="V48" i="1" s="1"/>
  <c r="D49" i="1"/>
  <c r="E49" i="1"/>
  <c r="I49" i="1" s="1"/>
  <c r="V49" i="1" s="1"/>
  <c r="D50" i="1"/>
  <c r="E50" i="1"/>
  <c r="I50" i="1" s="1"/>
  <c r="Y50" i="1" s="1"/>
  <c r="D51" i="1"/>
  <c r="E51" i="1"/>
  <c r="I51" i="1" s="1"/>
  <c r="V51" i="1" s="1"/>
  <c r="D52" i="1"/>
  <c r="E52" i="1"/>
  <c r="I52" i="1" s="1"/>
  <c r="V52" i="1" s="1"/>
  <c r="D53" i="1"/>
  <c r="E53" i="1"/>
  <c r="I53" i="1" s="1"/>
  <c r="V53" i="1" s="1"/>
  <c r="D54" i="1"/>
  <c r="E54" i="1"/>
  <c r="I54" i="1" s="1"/>
  <c r="Y54" i="1" s="1"/>
  <c r="D55" i="1"/>
  <c r="E55" i="1"/>
  <c r="I55" i="1" s="1"/>
  <c r="V55" i="1" s="1"/>
  <c r="D56" i="1"/>
  <c r="E56" i="1"/>
  <c r="I56" i="1" s="1"/>
  <c r="V56" i="1" s="1"/>
  <c r="D57" i="1"/>
  <c r="E57" i="1"/>
  <c r="I57" i="1" s="1"/>
  <c r="V57" i="1" s="1"/>
  <c r="D58" i="1"/>
  <c r="E58" i="1"/>
  <c r="I58" i="1" s="1"/>
  <c r="V58" i="1" s="1"/>
  <c r="D59" i="1"/>
  <c r="E59" i="1"/>
  <c r="I59" i="1" s="1"/>
  <c r="V59" i="1" s="1"/>
  <c r="D60" i="1"/>
  <c r="E60" i="1"/>
  <c r="I60" i="1" s="1"/>
  <c r="V60" i="1" s="1"/>
  <c r="D61" i="1"/>
  <c r="E61" i="1"/>
  <c r="I61" i="1" s="1"/>
  <c r="V61" i="1" s="1"/>
  <c r="D62" i="1"/>
  <c r="E62" i="1"/>
  <c r="I62" i="1" s="1"/>
  <c r="K62" i="1" s="1"/>
  <c r="D63" i="1"/>
  <c r="E63" i="1"/>
  <c r="I63" i="1" s="1"/>
  <c r="V63" i="1" s="1"/>
  <c r="D64" i="1"/>
  <c r="E64" i="1"/>
  <c r="I64" i="1" s="1"/>
  <c r="V64" i="1" s="1"/>
  <c r="D65" i="1"/>
  <c r="E65" i="1"/>
  <c r="I65" i="1" s="1"/>
  <c r="V65" i="1" s="1"/>
  <c r="D66" i="1"/>
  <c r="E66" i="1"/>
  <c r="I66" i="1" s="1"/>
  <c r="V66" i="1" s="1"/>
  <c r="D67" i="1"/>
  <c r="E67" i="1"/>
  <c r="I67" i="1" s="1"/>
  <c r="V67" i="1" s="1"/>
  <c r="D68" i="1"/>
  <c r="E68" i="1"/>
  <c r="I68" i="1" s="1"/>
  <c r="V68" i="1" s="1"/>
  <c r="D69" i="1"/>
  <c r="E69" i="1"/>
  <c r="I69" i="1" s="1"/>
  <c r="V69" i="1" s="1"/>
  <c r="D70" i="1"/>
  <c r="E70" i="1"/>
  <c r="I70" i="1" s="1"/>
  <c r="V70" i="1" s="1"/>
  <c r="D71" i="1"/>
  <c r="E71" i="1"/>
  <c r="I71" i="1" s="1"/>
  <c r="V71" i="1" s="1"/>
  <c r="D72" i="1"/>
  <c r="E72" i="1"/>
  <c r="I72" i="1" s="1"/>
  <c r="V72" i="1" s="1"/>
  <c r="D73" i="1"/>
  <c r="E73" i="1"/>
  <c r="I73" i="1" s="1"/>
  <c r="V73" i="1" s="1"/>
  <c r="D74" i="1"/>
  <c r="E74" i="1"/>
  <c r="I74" i="1" s="1"/>
  <c r="V74" i="1" s="1"/>
  <c r="D75" i="1"/>
  <c r="E75" i="1"/>
  <c r="I75" i="1" s="1"/>
  <c r="D76" i="1"/>
  <c r="E76" i="1"/>
  <c r="I76" i="1" s="1"/>
  <c r="V76" i="1" s="1"/>
  <c r="D77" i="1"/>
  <c r="E77" i="1"/>
  <c r="I77" i="1" s="1"/>
  <c r="V77" i="1" s="1"/>
  <c r="D78" i="1"/>
  <c r="E78" i="1"/>
  <c r="I78" i="1" s="1"/>
  <c r="V78" i="1" s="1"/>
  <c r="E8" i="1"/>
  <c r="I8" i="1" s="1"/>
  <c r="K8" i="1" s="1"/>
  <c r="R11" i="1"/>
  <c r="R10" i="1"/>
  <c r="T7" i="1"/>
  <c r="T8" i="1"/>
  <c r="N8" i="1"/>
  <c r="M8" i="1"/>
  <c r="L8" i="1"/>
  <c r="N7" i="1"/>
  <c r="M7" i="1"/>
  <c r="L7" i="1"/>
  <c r="P8" i="1"/>
  <c r="D8" i="1"/>
  <c r="P9" i="1"/>
  <c r="N9" i="1"/>
  <c r="M9" i="1"/>
  <c r="L9" i="1"/>
  <c r="D9" i="1"/>
  <c r="R8" i="1"/>
  <c r="R7" i="1"/>
  <c r="R9" i="1"/>
  <c r="F9" i="1" l="1"/>
  <c r="G13" i="1"/>
  <c r="G8" i="1"/>
  <c r="G32" i="1"/>
  <c r="G28" i="1"/>
  <c r="G16" i="1"/>
  <c r="G11" i="1"/>
  <c r="F41" i="1"/>
  <c r="I41" i="1"/>
  <c r="K41" i="1" s="1"/>
  <c r="G33" i="1"/>
  <c r="G12" i="1"/>
  <c r="F29" i="1"/>
  <c r="F17" i="1"/>
  <c r="F12" i="1"/>
  <c r="G23" i="1"/>
  <c r="F19" i="1"/>
  <c r="F15" i="1"/>
  <c r="G10" i="1"/>
  <c r="V75" i="1"/>
  <c r="K75" i="1"/>
  <c r="F10" i="1"/>
  <c r="G75" i="1"/>
  <c r="F71" i="1"/>
  <c r="G67" i="1"/>
  <c r="G63" i="1"/>
  <c r="G59" i="1"/>
  <c r="G55" i="1"/>
  <c r="G51" i="1"/>
  <c r="G47" i="1"/>
  <c r="G43" i="1"/>
  <c r="F39" i="1"/>
  <c r="F35" i="1"/>
  <c r="F31" i="1"/>
  <c r="G27" i="1"/>
  <c r="F23" i="1"/>
  <c r="G19" i="1"/>
  <c r="I15" i="1"/>
  <c r="K15" i="1" s="1"/>
  <c r="I19" i="1"/>
  <c r="K19" i="1" s="1"/>
  <c r="I23" i="1"/>
  <c r="K23" i="1" s="1"/>
  <c r="G78" i="1"/>
  <c r="G74" i="1"/>
  <c r="G70" i="1"/>
  <c r="F66" i="1"/>
  <c r="G62" i="1"/>
  <c r="G58" i="1"/>
  <c r="G54" i="1"/>
  <c r="G50" i="1"/>
  <c r="G46" i="1"/>
  <c r="G42" i="1"/>
  <c r="F38" i="1"/>
  <c r="G34" i="1"/>
  <c r="F30" i="1"/>
  <c r="F26" i="1"/>
  <c r="F22" i="1"/>
  <c r="F18" i="1"/>
  <c r="F14" i="1"/>
  <c r="I10" i="1"/>
  <c r="K10" i="1" s="1"/>
  <c r="G15" i="1"/>
  <c r="G77" i="1"/>
  <c r="G73" i="1"/>
  <c r="G69" i="1"/>
  <c r="G65" i="1"/>
  <c r="G61" i="1"/>
  <c r="G57" i="1"/>
  <c r="G53" i="1"/>
  <c r="G49" i="1"/>
  <c r="G45" i="1"/>
  <c r="G41" i="1"/>
  <c r="F37" i="1"/>
  <c r="F33" i="1"/>
  <c r="G29" i="1"/>
  <c r="G25" i="1"/>
  <c r="F21" i="1"/>
  <c r="F13" i="1"/>
  <c r="G76" i="1"/>
  <c r="G72" i="1"/>
  <c r="F68" i="1"/>
  <c r="G64" i="1"/>
  <c r="G60" i="1"/>
  <c r="G56" i="1"/>
  <c r="G52" i="1"/>
  <c r="F48" i="1"/>
  <c r="F44" i="1"/>
  <c r="F40" i="1"/>
  <c r="F36" i="1"/>
  <c r="F32" i="1"/>
  <c r="F28" i="1"/>
  <c r="F24" i="1"/>
  <c r="F20" i="1"/>
  <c r="F16" i="1"/>
  <c r="F11" i="1"/>
  <c r="F25" i="1"/>
  <c r="G17" i="1"/>
  <c r="G21" i="1"/>
  <c r="K72" i="1"/>
  <c r="Y76" i="1"/>
  <c r="K52" i="1"/>
  <c r="G37" i="1"/>
  <c r="F65" i="1"/>
  <c r="F49" i="1"/>
  <c r="G24" i="1"/>
  <c r="F47" i="1"/>
  <c r="F57" i="1"/>
  <c r="F27" i="1"/>
  <c r="F59" i="1"/>
  <c r="F45" i="1"/>
  <c r="K42" i="1"/>
  <c r="Y69" i="1"/>
  <c r="G36" i="1"/>
  <c r="F55" i="1"/>
  <c r="K73" i="1"/>
  <c r="Y64" i="1"/>
  <c r="G31" i="1"/>
  <c r="K59" i="1"/>
  <c r="G20" i="1"/>
  <c r="Y48" i="1"/>
  <c r="Y66" i="1"/>
  <c r="K77" i="1"/>
  <c r="F43" i="1"/>
  <c r="G35" i="1"/>
  <c r="Y17" i="1"/>
  <c r="Y59" i="1"/>
  <c r="F60" i="1"/>
  <c r="F51" i="1"/>
  <c r="Y31" i="1"/>
  <c r="Y73" i="1"/>
  <c r="Y55" i="1"/>
  <c r="F53" i="1"/>
  <c r="K54" i="1"/>
  <c r="K55" i="1"/>
  <c r="Y77" i="1"/>
  <c r="G39" i="1"/>
  <c r="V29" i="1"/>
  <c r="Y47" i="1"/>
  <c r="Y63" i="1"/>
  <c r="K65" i="1"/>
  <c r="K57" i="1"/>
  <c r="Y70" i="1"/>
  <c r="Y67" i="1"/>
  <c r="G48" i="1"/>
  <c r="V31" i="1"/>
  <c r="Y43" i="1"/>
  <c r="V18" i="1"/>
  <c r="V38" i="1"/>
  <c r="K43" i="1"/>
  <c r="F61" i="1"/>
  <c r="F42" i="1"/>
  <c r="K45" i="1"/>
  <c r="F67" i="1"/>
  <c r="Y29" i="1"/>
  <c r="Y18" i="1"/>
  <c r="Y35" i="1"/>
  <c r="K66" i="1"/>
  <c r="K47" i="1"/>
  <c r="Y72" i="1"/>
  <c r="F69" i="1"/>
  <c r="F64" i="1"/>
  <c r="Y38" i="1"/>
  <c r="Y45" i="1"/>
  <c r="K64" i="1"/>
  <c r="K63" i="1"/>
  <c r="F56" i="1"/>
  <c r="K46" i="1"/>
  <c r="Y57" i="1"/>
  <c r="G40" i="1"/>
  <c r="K78" i="1"/>
  <c r="V35" i="1"/>
  <c r="K76" i="1"/>
  <c r="V20" i="1"/>
  <c r="K67" i="1"/>
  <c r="G68" i="1"/>
  <c r="F72" i="1"/>
  <c r="F75" i="1"/>
  <c r="V42" i="1"/>
  <c r="K70" i="1"/>
  <c r="K69" i="1"/>
  <c r="Y51" i="1"/>
  <c r="K48" i="1"/>
  <c r="F78" i="1"/>
  <c r="F77" i="1"/>
  <c r="V22" i="1"/>
  <c r="K11" i="1"/>
  <c r="K51" i="1"/>
  <c r="Y78" i="1"/>
  <c r="V62" i="1"/>
  <c r="F70" i="1"/>
  <c r="G44" i="1"/>
  <c r="K12" i="1"/>
  <c r="Y16" i="1"/>
  <c r="K49" i="1"/>
  <c r="G18" i="1"/>
  <c r="G26" i="1"/>
  <c r="F52" i="1"/>
  <c r="F54" i="1"/>
  <c r="F34" i="1"/>
  <c r="Y12" i="1"/>
  <c r="K74" i="1"/>
  <c r="Y44" i="1"/>
  <c r="Y71" i="1"/>
  <c r="F62" i="1"/>
  <c r="G66" i="1"/>
  <c r="Y34" i="1"/>
  <c r="Y62" i="1"/>
  <c r="V34" i="1"/>
  <c r="F50" i="1"/>
  <c r="F58" i="1"/>
  <c r="V25" i="1"/>
  <c r="G38" i="1"/>
  <c r="G14" i="1"/>
  <c r="V21" i="1"/>
  <c r="Y61" i="1"/>
  <c r="Y25" i="1"/>
  <c r="Y65" i="1"/>
  <c r="Y74" i="1"/>
  <c r="K71" i="1"/>
  <c r="Y52" i="1"/>
  <c r="G22" i="1"/>
  <c r="G30" i="1"/>
  <c r="F76" i="1"/>
  <c r="K44" i="1"/>
  <c r="K9" i="1"/>
  <c r="Y27" i="1"/>
  <c r="Y20" i="1"/>
  <c r="K60" i="1"/>
  <c r="Y60" i="1"/>
  <c r="Y75" i="1"/>
  <c r="F63" i="1"/>
  <c r="F46" i="1"/>
  <c r="Y53" i="1"/>
  <c r="V40" i="1"/>
  <c r="Y22" i="1"/>
  <c r="G71" i="1"/>
  <c r="Y33" i="1"/>
  <c r="K56" i="1"/>
  <c r="K68" i="1"/>
  <c r="Y8" i="1"/>
  <c r="V17" i="1"/>
  <c r="K53" i="1"/>
  <c r="Y68" i="1"/>
  <c r="Y49" i="1"/>
  <c r="F74" i="1"/>
  <c r="Y56" i="1"/>
  <c r="Y9" i="1"/>
  <c r="F8" i="1"/>
  <c r="Y30" i="1"/>
  <c r="K27" i="1"/>
  <c r="Y21" i="1"/>
  <c r="K40" i="1"/>
  <c r="V50" i="1"/>
  <c r="V8" i="1"/>
  <c r="V30" i="1"/>
  <c r="K50" i="1"/>
  <c r="Y46" i="1"/>
  <c r="F73" i="1"/>
  <c r="V36" i="1"/>
  <c r="V28" i="1"/>
  <c r="Y24" i="1"/>
  <c r="K36" i="1"/>
  <c r="K26" i="1"/>
  <c r="G9" i="1"/>
  <c r="V32" i="1"/>
  <c r="V16" i="1"/>
  <c r="Y11" i="1"/>
  <c r="V26" i="1"/>
  <c r="Y13" i="1"/>
  <c r="V13" i="1"/>
  <c r="V24" i="1"/>
  <c r="K61" i="1"/>
  <c r="K32" i="1"/>
  <c r="K39" i="1"/>
  <c r="K58" i="1"/>
  <c r="V54" i="1"/>
  <c r="K37" i="1"/>
  <c r="V33" i="1"/>
  <c r="Y39" i="1"/>
  <c r="Y28" i="1"/>
  <c r="Y37" i="1"/>
  <c r="Y14" i="1"/>
  <c r="V14" i="1"/>
  <c r="Y58" i="1"/>
  <c r="F7" i="1"/>
  <c r="G7" i="1" s="1"/>
  <c r="V19" i="1" l="1"/>
  <c r="Y41" i="1"/>
  <c r="V41" i="1"/>
  <c r="V10" i="1"/>
  <c r="Y10" i="1"/>
  <c r="Y15" i="1"/>
  <c r="V15" i="1"/>
  <c r="Y19" i="1"/>
  <c r="V23" i="1"/>
  <c r="Y23" i="1"/>
  <c r="I7" i="1"/>
  <c r="K7" i="1" l="1"/>
  <c r="K79" i="1" s="1"/>
  <c r="V7" i="1"/>
  <c r="V79" i="1" s="1"/>
  <c r="Y7" i="1"/>
  <c r="Y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tflorey</author>
  </authors>
  <commentList>
    <comment ref="P3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Select one: Indicate whether the adjustment is being made on the </t>
        </r>
        <r>
          <rPr>
            <u/>
            <sz val="10"/>
            <color indexed="81"/>
            <rFont val="Tahoma"/>
            <family val="2"/>
          </rPr>
          <t>Bid Unit Price</t>
        </r>
        <r>
          <rPr>
            <sz val="10"/>
            <color indexed="81"/>
            <rFont val="Tahoma"/>
            <family val="2"/>
          </rPr>
          <t xml:space="preserve"> or the </t>
        </r>
        <r>
          <rPr>
            <u/>
            <sz val="10"/>
            <color indexed="81"/>
            <rFont val="Tahoma"/>
            <family val="2"/>
          </rPr>
          <t>Adjusted Unit Price</t>
        </r>
        <r>
          <rPr>
            <sz val="10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<sst xmlns="http://schemas.openxmlformats.org/spreadsheetml/2006/main" count="42" uniqueCount="34">
  <si>
    <t>Target Asphalt Content</t>
  </si>
  <si>
    <t>Item #</t>
  </si>
  <si>
    <t>Description</t>
  </si>
  <si>
    <t>Date</t>
  </si>
  <si>
    <t>A C Price Adjustment</t>
  </si>
  <si>
    <t>TOTAL AC PRICE ADJUSTMENT</t>
  </si>
  <si>
    <t>Actual Tons</t>
  </si>
  <si>
    <t>Pay Factor</t>
  </si>
  <si>
    <t>DENSITY</t>
  </si>
  <si>
    <t>MIX</t>
  </si>
  <si>
    <t>MONTHLY ASPHALT PRICE ADJUSTMENT WORKSHEET</t>
  </si>
  <si>
    <t>HMA DENSITY AND MIX PAY ADJUSTMENT WORKSHEET</t>
  </si>
  <si>
    <t>Mix No.</t>
  </si>
  <si>
    <t>TOTAL</t>
  </si>
  <si>
    <t>Density Tons</t>
  </si>
  <si>
    <t>Density Adjustment</t>
  </si>
  <si>
    <t>Mix
Adjustment</t>
  </si>
  <si>
    <t>Price at Bid
Pb</t>
  </si>
  <si>
    <t>Price at Placement
Pp</t>
  </si>
  <si>
    <t>Target Asphalt Content
T</t>
  </si>
  <si>
    <t>Adjustment per Ton
A</t>
  </si>
  <si>
    <t>CONTRACT NO:</t>
  </si>
  <si>
    <t>http://www.roads.maryland.gov/Index.aspx?PageId=17</t>
  </si>
  <si>
    <t>HMA Bid Price per ton</t>
  </si>
  <si>
    <t>Adjusted Unit Price</t>
  </si>
  <si>
    <t>Calculations are based on the Bid Unit Price for HMA per ton.</t>
  </si>
  <si>
    <t>Calculations are based on the Adjusted Unit Price.</t>
  </si>
  <si>
    <t>Differential from trigger of</t>
  </si>
  <si>
    <t>% Increase or Decrease</t>
  </si>
  <si>
    <t>X</t>
  </si>
  <si>
    <t>WMA</t>
  </si>
  <si>
    <t>AVG Δ</t>
  </si>
  <si>
    <t>12 mon Δ</t>
  </si>
  <si>
    <t>Version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</si>
</sst>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00"/>
    <numFmt numFmtId="165" formatCode="0.000%"/>
    <numFmt numFmtId="166" formatCode="mm/dd/yy;@"/>
    <numFmt numFmtId="167" formatCode="[$-409]mmm\-yy;@"/>
    <numFmt numFmtId="168" formatCode="&quot;$&quot;#,##0.00"/>
    <numFmt numFmtId="169" formatCode="&quot;$&quot;#,##0.00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u/>
      <sz val="10"/>
      <color indexed="81"/>
      <name val="Tahoma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FCB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0" fontId="0" fillId="0" borderId="0" xfId="0" applyNumberFormat="1"/>
    <xf numFmtId="10" fontId="0" fillId="0" borderId="0" xfId="1" applyNumberFormat="1" applyFont="1"/>
    <xf numFmtId="166" fontId="0" fillId="0" borderId="1" xfId="0" applyNumberFormat="1" applyBorder="1"/>
    <xf numFmtId="166" fontId="0" fillId="0" borderId="1" xfId="0" applyNumberFormat="1" applyBorder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wrapText="1"/>
    </xf>
    <xf numFmtId="10" fontId="2" fillId="0" borderId="0" xfId="0" applyNumberFormat="1" applyFont="1" applyAlignment="1">
      <alignment horizontal="center"/>
    </xf>
    <xf numFmtId="10" fontId="0" fillId="0" borderId="0" xfId="2" applyNumberFormat="1" applyFont="1"/>
    <xf numFmtId="10" fontId="2" fillId="0" borderId="0" xfId="0" applyNumberFormat="1" applyFont="1"/>
    <xf numFmtId="10" fontId="2" fillId="0" borderId="2" xfId="0" applyNumberFormat="1" applyFont="1" applyBorder="1"/>
    <xf numFmtId="10" fontId="0" fillId="2" borderId="0" xfId="2" applyNumberFormat="1" applyFont="1" applyFill="1"/>
    <xf numFmtId="10" fontId="0" fillId="2" borderId="0" xfId="0" applyNumberFormat="1" applyFill="1"/>
    <xf numFmtId="167" fontId="0" fillId="0" borderId="0" xfId="0" applyNumberFormat="1"/>
    <xf numFmtId="168" fontId="0" fillId="0" borderId="0" xfId="0" applyNumberFormat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2" fontId="2" fillId="0" borderId="3" xfId="0" applyNumberFormat="1" applyFont="1" applyBorder="1"/>
    <xf numFmtId="2" fontId="2" fillId="0" borderId="0" xfId="0" applyNumberFormat="1" applyFont="1"/>
    <xf numFmtId="2" fontId="0" fillId="0" borderId="0" xfId="1" applyNumberFormat="1" applyFont="1"/>
    <xf numFmtId="168" fontId="2" fillId="0" borderId="4" xfId="1" applyNumberFormat="1" applyFont="1" applyBorder="1"/>
    <xf numFmtId="168" fontId="2" fillId="0" borderId="3" xfId="0" applyNumberFormat="1" applyFont="1" applyBorder="1"/>
    <xf numFmtId="2" fontId="2" fillId="0" borderId="6" xfId="0" applyNumberFormat="1" applyFont="1" applyBorder="1"/>
    <xf numFmtId="168" fontId="2" fillId="0" borderId="9" xfId="0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0" xfId="1" applyNumberFormat="1" applyFont="1" applyAlignment="1">
      <alignment horizontal="right"/>
    </xf>
    <xf numFmtId="168" fontId="2" fillId="0" borderId="0" xfId="0" applyNumberFormat="1" applyFont="1"/>
    <xf numFmtId="165" fontId="0" fillId="0" borderId="0" xfId="0" applyNumberFormat="1"/>
    <xf numFmtId="168" fontId="0" fillId="0" borderId="1" xfId="1" applyNumberFormat="1" applyFont="1" applyBorder="1"/>
    <xf numFmtId="10" fontId="0" fillId="0" borderId="1" xfId="2" applyNumberFormat="1" applyFont="1" applyBorder="1"/>
    <xf numFmtId="0" fontId="0" fillId="0" borderId="1" xfId="0" applyBorder="1" applyAlignment="1">
      <alignment horizontal="left"/>
    </xf>
    <xf numFmtId="168" fontId="0" fillId="0" borderId="8" xfId="2" applyNumberFormat="1" applyFont="1" applyBorder="1" applyAlignment="1">
      <alignment horizontal="right"/>
    </xf>
    <xf numFmtId="0" fontId="0" fillId="3" borderId="1" xfId="0" applyFill="1" applyBorder="1" applyAlignment="1" applyProtection="1">
      <alignment horizontal="left"/>
      <protection locked="0"/>
    </xf>
    <xf numFmtId="168" fontId="1" fillId="3" borderId="1" xfId="0" applyNumberFormat="1" applyFont="1" applyFill="1" applyBorder="1" applyAlignment="1" applyProtection="1">
      <alignment horizontal="left"/>
      <protection locked="0"/>
    </xf>
    <xf numFmtId="168" fontId="0" fillId="3" borderId="1" xfId="1" applyNumberFormat="1" applyFont="1" applyFill="1" applyBorder="1" applyProtection="1">
      <protection locked="0"/>
    </xf>
    <xf numFmtId="10" fontId="0" fillId="3" borderId="1" xfId="2" applyNumberFormat="1" applyFon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8" fontId="0" fillId="3" borderId="1" xfId="2" applyNumberFormat="1" applyFont="1" applyFill="1" applyBorder="1" applyProtection="1">
      <protection locked="0"/>
    </xf>
    <xf numFmtId="2" fontId="0" fillId="3" borderId="1" xfId="2" applyNumberFormat="1" applyFont="1" applyFill="1" applyBorder="1" applyProtection="1">
      <protection locked="0"/>
    </xf>
    <xf numFmtId="2" fontId="0" fillId="0" borderId="1" xfId="2" applyNumberFormat="1" applyFont="1" applyBorder="1"/>
    <xf numFmtId="164" fontId="0" fillId="3" borderId="10" xfId="2" applyNumberFormat="1" applyFont="1" applyFill="1" applyBorder="1" applyProtection="1">
      <protection locked="0"/>
    </xf>
    <xf numFmtId="168" fontId="1" fillId="0" borderId="7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9" fontId="0" fillId="0" borderId="1" xfId="1" applyNumberFormat="1" applyFont="1" applyBorder="1" applyAlignment="1">
      <alignment horizontal="right"/>
    </xf>
    <xf numFmtId="0" fontId="0" fillId="3" borderId="1" xfId="0" applyFill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 applyProtection="1">
      <alignment horizontal="center" vertical="center"/>
      <protection locked="0"/>
    </xf>
    <xf numFmtId="10" fontId="0" fillId="3" borderId="1" xfId="2" applyNumberFormat="1" applyFont="1" applyFill="1" applyBorder="1" applyAlignment="1" applyProtection="1">
      <alignment horizontal="center"/>
      <protection locked="0"/>
    </xf>
    <xf numFmtId="0" fontId="4" fillId="0" borderId="0" xfId="3" applyAlignment="1" applyProtection="1"/>
    <xf numFmtId="166" fontId="2" fillId="0" borderId="0" xfId="0" applyNumberFormat="1" applyFont="1" applyAlignment="1">
      <alignment horizontal="left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 applyProtection="1">
      <alignment horizontal="center"/>
      <protection locked="0"/>
    </xf>
    <xf numFmtId="166" fontId="1" fillId="0" borderId="0" xfId="0" applyNumberFormat="1" applyFont="1" applyAlignment="1">
      <alignment horizontal="left"/>
    </xf>
    <xf numFmtId="168" fontId="0" fillId="0" borderId="16" xfId="2" applyNumberFormat="1" applyFont="1" applyBorder="1" applyAlignment="1">
      <alignment horizontal="right"/>
    </xf>
    <xf numFmtId="0" fontId="1" fillId="0" borderId="11" xfId="0" applyFont="1" applyBorder="1" applyAlignment="1" applyProtection="1">
      <alignment horizontal="center"/>
      <protection locked="0"/>
    </xf>
    <xf numFmtId="10" fontId="1" fillId="0" borderId="1" xfId="0" applyNumberFormat="1" applyFont="1" applyBorder="1" applyAlignment="1">
      <alignment horizontal="center" vertical="center" wrapText="1"/>
    </xf>
    <xf numFmtId="168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8" fontId="8" fillId="0" borderId="11" xfId="0" applyNumberFormat="1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8" fontId="1" fillId="0" borderId="1" xfId="1" applyNumberFormat="1" applyBorder="1"/>
    <xf numFmtId="10" fontId="1" fillId="0" borderId="1" xfId="2" applyNumberFormat="1" applyBorder="1"/>
    <xf numFmtId="10" fontId="1" fillId="3" borderId="1" xfId="2" applyNumberFormat="1" applyFill="1" applyBorder="1" applyProtection="1">
      <protection locked="0"/>
    </xf>
    <xf numFmtId="169" fontId="1" fillId="0" borderId="1" xfId="1" applyNumberFormat="1" applyBorder="1" applyAlignment="1">
      <alignment horizontal="right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8" fontId="1" fillId="3" borderId="1" xfId="2" applyNumberFormat="1" applyFill="1" applyBorder="1" applyProtection="1">
      <protection locked="0"/>
    </xf>
    <xf numFmtId="168" fontId="1" fillId="0" borderId="16" xfId="2" applyNumberFormat="1" applyBorder="1" applyAlignment="1">
      <alignment horizontal="right"/>
    </xf>
    <xf numFmtId="2" fontId="1" fillId="0" borderId="1" xfId="2" applyNumberFormat="1" applyBorder="1"/>
    <xf numFmtId="164" fontId="1" fillId="3" borderId="10" xfId="2" applyNumberFormat="1" applyFill="1" applyBorder="1" applyProtection="1">
      <protection locked="0"/>
    </xf>
    <xf numFmtId="168" fontId="1" fillId="0" borderId="8" xfId="2" applyNumberFormat="1" applyBorder="1" applyAlignment="1">
      <alignment horizontal="right"/>
    </xf>
    <xf numFmtId="10" fontId="1" fillId="2" borderId="0" xfId="2" applyNumberFormat="1" applyFill="1"/>
    <xf numFmtId="0" fontId="1" fillId="0" borderId="0" xfId="0" applyFont="1"/>
    <xf numFmtId="2" fontId="1" fillId="3" borderId="1" xfId="0" applyNumberFormat="1" applyFont="1" applyFill="1" applyBorder="1" applyProtection="1">
      <protection locked="0"/>
    </xf>
    <xf numFmtId="168" fontId="1" fillId="3" borderId="11" xfId="0" quotePrefix="1" applyNumberFormat="1" applyFont="1" applyFill="1" applyBorder="1" applyAlignment="1" applyProtection="1">
      <alignment horizontal="center"/>
      <protection locked="0"/>
    </xf>
    <xf numFmtId="167" fontId="1" fillId="0" borderId="0" xfId="0" applyNumberFormat="1" applyFont="1"/>
    <xf numFmtId="10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3" fillId="0" borderId="11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0" fontId="1" fillId="0" borderId="17" xfId="2" applyNumberFormat="1" applyBorder="1" applyAlignment="1">
      <alignment horizontal="center" vertical="center" wrapText="1"/>
    </xf>
    <xf numFmtId="10" fontId="1" fillId="0" borderId="16" xfId="2" applyNumberForma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8" fontId="1" fillId="0" borderId="1" xfId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8" fontId="0" fillId="0" borderId="14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68" fontId="1" fillId="0" borderId="17" xfId="0" applyNumberFormat="1" applyFont="1" applyBorder="1" applyAlignment="1">
      <alignment horizontal="center" vertical="center" wrapText="1"/>
    </xf>
    <xf numFmtId="168" fontId="0" fillId="0" borderId="16" xfId="0" applyNumberFormat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CF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5"/>
  <sheetViews>
    <sheetView showGridLines="0" tabSelected="1" zoomScale="90" zoomScaleNormal="90" workbookViewId="0">
      <selection activeCell="A7" sqref="A7"/>
    </sheetView>
  </sheetViews>
  <sheetFormatPr defaultRowHeight="12.5" x14ac:dyDescent="0.25"/>
  <cols>
    <col min="1" max="1" width="9.1796875" style="6"/>
    <col min="2" max="2" width="9.1796875" style="3"/>
    <col min="3" max="3" width="17.7265625" style="18" bestFit="1" customWidth="1"/>
    <col min="4" max="4" width="10.453125" style="20" customWidth="1"/>
    <col min="5" max="5" width="9.7265625" style="20" customWidth="1"/>
    <col min="6" max="6" width="10.7265625" style="4" customWidth="1"/>
    <col min="7" max="7" width="11.1796875" style="4" customWidth="1"/>
    <col min="8" max="8" width="8.453125" style="4" customWidth="1"/>
    <col min="9" max="9" width="13.7265625" style="19" customWidth="1"/>
    <col min="10" max="10" width="8.54296875" style="1" bestFit="1" customWidth="1"/>
    <col min="11" max="11" width="14.7265625" style="20" customWidth="1"/>
    <col min="12" max="12" width="9.1796875" style="7"/>
    <col min="13" max="13" width="9.1796875" style="3"/>
    <col min="14" max="14" width="16" style="3" bestFit="1" customWidth="1"/>
    <col min="15" max="15" width="16" style="3" customWidth="1"/>
    <col min="16" max="16" width="8.453125" style="4" customWidth="1"/>
    <col min="17" max="17" width="8.453125" style="20" customWidth="1"/>
    <col min="18" max="18" width="9.81640625" style="20" customWidth="1"/>
    <col min="19" max="20" width="8.453125" style="1" customWidth="1"/>
    <col min="21" max="21" width="7" style="1" customWidth="1"/>
    <col min="22" max="22" width="11.81640625" style="28" customWidth="1"/>
    <col min="23" max="23" width="7.81640625" style="4" customWidth="1"/>
    <col min="24" max="24" width="7" style="1" customWidth="1"/>
    <col min="25" max="25" width="12.26953125" style="28" customWidth="1"/>
  </cols>
  <sheetData>
    <row r="1" spans="1:25" ht="18" customHeight="1" x14ac:dyDescent="0.3">
      <c r="A1" s="83" t="s">
        <v>21</v>
      </c>
      <c r="B1" s="83"/>
      <c r="C1" s="80" t="s">
        <v>33</v>
      </c>
      <c r="G1" s="31"/>
      <c r="L1" s="84" t="str">
        <f>A1</f>
        <v>CONTRACT NO:</v>
      </c>
      <c r="M1" s="84"/>
      <c r="N1" s="63" t="str">
        <f>IF(C1="","",C1)</f>
        <v>Version April 2026</v>
      </c>
    </row>
    <row r="2" spans="1:25" ht="15" customHeight="1" x14ac:dyDescent="0.3">
      <c r="A2" s="52"/>
      <c r="B2" s="52"/>
      <c r="C2" s="54"/>
      <c r="G2" s="31"/>
      <c r="L2" s="57"/>
      <c r="M2" s="55" t="s">
        <v>25</v>
      </c>
      <c r="N2" s="53"/>
      <c r="P2" s="20"/>
    </row>
    <row r="3" spans="1:25" ht="19.5" customHeight="1" x14ac:dyDescent="0.3">
      <c r="A3" s="52"/>
      <c r="B3" s="52"/>
      <c r="C3" s="54"/>
      <c r="G3" s="31"/>
      <c r="L3" s="57" t="s">
        <v>29</v>
      </c>
      <c r="M3" s="55" t="s">
        <v>26</v>
      </c>
      <c r="N3" s="53"/>
      <c r="P3" s="20"/>
    </row>
    <row r="4" spans="1:25" ht="23.25" customHeight="1" thickBot="1" x14ac:dyDescent="0.45">
      <c r="A4" s="85" t="s">
        <v>10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5" t="s">
        <v>11</v>
      </c>
      <c r="M4" s="85"/>
      <c r="N4" s="85"/>
      <c r="O4" s="85"/>
      <c r="P4" s="85"/>
      <c r="Q4" s="85"/>
      <c r="R4" s="87"/>
      <c r="S4" s="85"/>
      <c r="T4" s="85"/>
      <c r="U4" s="87"/>
      <c r="V4" s="87"/>
      <c r="W4" s="87"/>
      <c r="X4" s="87"/>
      <c r="Y4" s="87"/>
    </row>
    <row r="5" spans="1:25" s="2" customFormat="1" ht="46.5" customHeight="1" x14ac:dyDescent="0.25">
      <c r="A5" s="94" t="s">
        <v>3</v>
      </c>
      <c r="B5" s="95" t="s">
        <v>1</v>
      </c>
      <c r="C5" s="96" t="s">
        <v>2</v>
      </c>
      <c r="D5" s="97" t="s">
        <v>18</v>
      </c>
      <c r="E5" s="97" t="s">
        <v>17</v>
      </c>
      <c r="F5" s="98" t="s">
        <v>28</v>
      </c>
      <c r="G5" s="58" t="s">
        <v>27</v>
      </c>
      <c r="H5" s="100" t="s">
        <v>19</v>
      </c>
      <c r="I5" s="101" t="s">
        <v>20</v>
      </c>
      <c r="J5" s="102" t="s">
        <v>6</v>
      </c>
      <c r="K5" s="96" t="s">
        <v>4</v>
      </c>
      <c r="L5" s="94" t="s">
        <v>3</v>
      </c>
      <c r="M5" s="95" t="s">
        <v>1</v>
      </c>
      <c r="N5" s="95" t="s">
        <v>2</v>
      </c>
      <c r="O5" s="95" t="s">
        <v>12</v>
      </c>
      <c r="P5" s="105" t="s">
        <v>0</v>
      </c>
      <c r="Q5" s="103" t="s">
        <v>23</v>
      </c>
      <c r="R5" s="106" t="s">
        <v>24</v>
      </c>
      <c r="S5" s="104" t="s">
        <v>14</v>
      </c>
      <c r="T5" s="102" t="s">
        <v>6</v>
      </c>
      <c r="U5" s="46" t="s">
        <v>7</v>
      </c>
      <c r="V5" s="45" t="s">
        <v>15</v>
      </c>
      <c r="W5" s="10"/>
      <c r="X5" s="46" t="s">
        <v>7</v>
      </c>
      <c r="Y5" s="45" t="s">
        <v>16</v>
      </c>
    </row>
    <row r="6" spans="1:25" ht="13" x14ac:dyDescent="0.3">
      <c r="A6" s="94"/>
      <c r="B6" s="95"/>
      <c r="C6" s="96"/>
      <c r="D6" s="97"/>
      <c r="E6" s="97"/>
      <c r="F6" s="99"/>
      <c r="G6" s="50">
        <v>0.05</v>
      </c>
      <c r="H6" s="100"/>
      <c r="I6" s="101"/>
      <c r="J6" s="102"/>
      <c r="K6" s="96"/>
      <c r="L6" s="94"/>
      <c r="M6" s="95"/>
      <c r="N6" s="95"/>
      <c r="O6" s="95"/>
      <c r="P6" s="105"/>
      <c r="Q6" s="103"/>
      <c r="R6" s="107"/>
      <c r="S6" s="104"/>
      <c r="T6" s="102"/>
      <c r="U6" s="90" t="s">
        <v>8</v>
      </c>
      <c r="V6" s="91"/>
      <c r="W6" s="11"/>
      <c r="X6" s="92" t="s">
        <v>9</v>
      </c>
      <c r="Y6" s="93"/>
    </row>
    <row r="7" spans="1:25" x14ac:dyDescent="0.25">
      <c r="A7" s="49">
        <v>46113</v>
      </c>
      <c r="B7" s="48">
        <v>5001</v>
      </c>
      <c r="C7" s="59" t="s">
        <v>30</v>
      </c>
      <c r="D7" s="32">
        <f t="shared" ref="D7:D8" si="0">IF(A7="","",LOOKUP(A7,Date,Price))</f>
        <v>787.5</v>
      </c>
      <c r="E7" s="38">
        <v>385</v>
      </c>
      <c r="F7" s="33">
        <f t="shared" ref="F7:F8" si="1">IF(OR(D7="",E7=""),"",(D7-E7)/E7)</f>
        <v>1.0454545454545454</v>
      </c>
      <c r="G7" s="33">
        <f>IF(OR(D7="",E7=""),"",IF($G$6="","Trigger?",IF(AND(F7&lt;0,F7&lt;-$G$6),F7+$G$6,IF(AND(F7&gt;0,F7&gt;$G$6),F7-$G$6,0))))</f>
        <v>0.99545454545454537</v>
      </c>
      <c r="H7" s="39">
        <v>5.1999999999999998E-2</v>
      </c>
      <c r="I7" s="47">
        <f t="shared" ref="I7:I38" si="2">IF(OR(E7="",H7=""),"",IF(F7&gt;$G$6,(G7*H7*E7),IF(F7&lt;($G$6*-1),(G7*H7*E7),"$0.00")))</f>
        <v>19.928999999999998</v>
      </c>
      <c r="J7" s="40">
        <v>1000</v>
      </c>
      <c r="K7" s="32">
        <f>IF(OR(I7="",J7=""),"",IF(I7="No Adjustment","No Adjustment",ROUND(J7*I7,2)))</f>
        <v>19929</v>
      </c>
      <c r="L7" s="7">
        <f t="shared" ref="L7:L8" si="3">IF(A7="","",A7)</f>
        <v>46113</v>
      </c>
      <c r="M7" s="62">
        <f t="shared" ref="M7:M8" si="4">IF(B7="","",B7)</f>
        <v>5001</v>
      </c>
      <c r="N7" s="34" t="str">
        <f t="shared" ref="N7:N8" si="5">IF(C7="","",C7)</f>
        <v>WMA</v>
      </c>
      <c r="O7" s="60"/>
      <c r="P7" s="33">
        <f t="shared" ref="P7:P8" si="6">IF(H7="","",H7)</f>
        <v>5.1999999999999998E-2</v>
      </c>
      <c r="Q7" s="41"/>
      <c r="R7" s="56" t="str">
        <f>IF(Q7="","",IF($L$2=$L$3,"?",IF($L$2&gt;"","N/A",Q7+I7)))</f>
        <v/>
      </c>
      <c r="S7" s="40"/>
      <c r="T7" s="43">
        <f t="shared" ref="T7:T8" si="7">IF(J7="","",J7)</f>
        <v>1000</v>
      </c>
      <c r="U7" s="44"/>
      <c r="V7" s="35" t="str">
        <f>IF(OR(I7="",Q7="",U7=""),"",IF(R7="?","?",IF($L$3&gt;0,ROUND(R7*T7*(U7-1),2),ROUND(Q7*T7*(U7-1),2))))</f>
        <v/>
      </c>
      <c r="W7" s="15"/>
      <c r="X7" s="44"/>
      <c r="Y7" s="35" t="str">
        <f>IF(OR(I7="",Q7="",X7=""),"",IF(R7="?","?",IF($L$3&gt;0,ROUND(R7*T7*(X7-1),2),ROUND(Q7*T7*(X7-1),2))))</f>
        <v/>
      </c>
    </row>
    <row r="8" spans="1:25" x14ac:dyDescent="0.25">
      <c r="A8" s="49"/>
      <c r="B8" s="48"/>
      <c r="C8" s="59"/>
      <c r="D8" s="32" t="str">
        <f t="shared" si="0"/>
        <v/>
      </c>
      <c r="E8" s="32" t="str">
        <f>IF(OR(A8="",$E$7=""),"",$E$7)</f>
        <v/>
      </c>
      <c r="F8" s="33" t="str">
        <f t="shared" si="1"/>
        <v/>
      </c>
      <c r="G8" s="33" t="str">
        <f t="shared" ref="G8:G71" si="8">IF(OR(D8="",E8=""),"",IF($G$6="","Trigger?",IF(AND(F8&lt;0,F8&lt;-$G$6),F8+$G$6,IF(AND(F8&gt;0,F8&gt;$G$6),F8-$G$6,0))))</f>
        <v/>
      </c>
      <c r="H8" s="39"/>
      <c r="I8" s="47" t="str">
        <f t="shared" si="2"/>
        <v/>
      </c>
      <c r="J8" s="40"/>
      <c r="K8" s="32" t="str">
        <f t="shared" ref="K8:K9" si="9">IF(OR(I8="",J8=""),"",IF(I8="No Adjustment","No Adjustment",ROUND(J8*I8,2)))</f>
        <v/>
      </c>
      <c r="L8" s="7" t="str">
        <f t="shared" si="3"/>
        <v/>
      </c>
      <c r="M8" s="62" t="str">
        <f t="shared" si="4"/>
        <v/>
      </c>
      <c r="N8" s="34" t="str">
        <f t="shared" si="5"/>
        <v/>
      </c>
      <c r="O8" s="61"/>
      <c r="P8" s="33" t="str">
        <f t="shared" si="6"/>
        <v/>
      </c>
      <c r="Q8" s="41"/>
      <c r="R8" s="56" t="str">
        <f>IF(Q8="","",IF($L$2=$L$3,"?",IF($L$2&gt;"","N/A",Q8+I8)))</f>
        <v/>
      </c>
      <c r="S8" s="40"/>
      <c r="T8" s="43" t="str">
        <f t="shared" si="7"/>
        <v/>
      </c>
      <c r="U8" s="44"/>
      <c r="V8" s="35" t="str">
        <f>IF(OR(I8="",Q8="",U8=""),"",IF(R8="?","?",IF($L$3&gt;0,ROUND(R8*T8*(U8-1),2),ROUND(Q8*T8*(U8-1),2))))</f>
        <v/>
      </c>
      <c r="W8" s="16"/>
      <c r="X8" s="44"/>
      <c r="Y8" s="35" t="str">
        <f>IF(OR(I8="",Q8="",X8=""),"",IF(R8="?","?",IF($L$3&gt;0,ROUND(R8*T8*(X8-1),2),ROUND(Q8*T8*(X8-1),2))))</f>
        <v/>
      </c>
    </row>
    <row r="9" spans="1:25" x14ac:dyDescent="0.25">
      <c r="A9" s="49"/>
      <c r="B9" s="48"/>
      <c r="C9" s="59"/>
      <c r="D9" s="32" t="str">
        <f t="shared" ref="D9" si="10">IF(A9="","",LOOKUP(A9,Date,Price))</f>
        <v/>
      </c>
      <c r="E9" s="32" t="str">
        <f t="shared" ref="E9:E12" si="11">IF(OR(A9="",$E$7=""),"",$E$7)</f>
        <v/>
      </c>
      <c r="F9" s="33" t="str">
        <f>IF(OR(D9="",E9=""),"",(D9-E9)/E9)</f>
        <v/>
      </c>
      <c r="G9" s="33" t="str">
        <f t="shared" si="8"/>
        <v/>
      </c>
      <c r="H9" s="39"/>
      <c r="I9" s="47" t="str">
        <f t="shared" si="2"/>
        <v/>
      </c>
      <c r="J9" s="40"/>
      <c r="K9" s="32" t="str">
        <f t="shared" si="9"/>
        <v/>
      </c>
      <c r="L9" s="7" t="str">
        <f>IF(A9="","",A9)</f>
        <v/>
      </c>
      <c r="M9" s="62" t="str">
        <f>IF(B9="","",B9)</f>
        <v/>
      </c>
      <c r="N9" s="34" t="str">
        <f>IF(C9="","",C9)</f>
        <v/>
      </c>
      <c r="O9" s="61"/>
      <c r="P9" s="33" t="str">
        <f>IF(H9="","",H9)</f>
        <v/>
      </c>
      <c r="Q9" s="41"/>
      <c r="R9" s="56" t="str">
        <f t="shared" ref="R9:R42" si="12">IF(Q9="","",IF($L$2=$L$3,"?",IF($L$2&gt;"","N/A",Q9+I9)))</f>
        <v/>
      </c>
      <c r="S9" s="40"/>
      <c r="T9" s="43" t="str">
        <f>IF(J9="","",J9)</f>
        <v/>
      </c>
      <c r="U9" s="44"/>
      <c r="V9" s="35" t="str">
        <f t="shared" ref="V9:V72" si="13">IF(OR(I9="",Q9="",U9=""),"",IF(R9="?","?",IF($L$3&gt;0,ROUND(R9*T9*(U9-1),2),ROUND(Q9*T9*(U9-1),2))))</f>
        <v/>
      </c>
      <c r="W9" s="15"/>
      <c r="X9" s="44"/>
      <c r="Y9" s="35" t="str">
        <f t="shared" ref="Y9:Y42" si="14">IF(OR(I9="",Q9="",X9=""),"",IF(R9="?","?",IF($L$3&gt;0,ROUND(R9*T9*(X9-1),2),ROUND(Q9*T9*(X9-1),2))))</f>
        <v/>
      </c>
    </row>
    <row r="10" spans="1:25" x14ac:dyDescent="0.25">
      <c r="A10" s="49"/>
      <c r="B10" s="48"/>
      <c r="C10" s="59"/>
      <c r="D10" s="32" t="str">
        <f t="shared" ref="D10:D11" si="15">IF(A10="","",LOOKUP(A10,Date,Price))</f>
        <v/>
      </c>
      <c r="E10" s="32" t="str">
        <f t="shared" ref="E10:E11" si="16">IF(OR(A10="",$E$7=""),"",$E$7)</f>
        <v/>
      </c>
      <c r="F10" s="33" t="str">
        <f t="shared" ref="F10:F11" si="17">IF(OR(D10="",E10=""),"",(D10-E10)/E10)</f>
        <v/>
      </c>
      <c r="G10" s="33" t="str">
        <f t="shared" si="8"/>
        <v/>
      </c>
      <c r="H10" s="39"/>
      <c r="I10" s="47" t="str">
        <f t="shared" si="2"/>
        <v/>
      </c>
      <c r="J10" s="40"/>
      <c r="K10" s="32" t="str">
        <f t="shared" ref="K10:K73" si="18">IF(OR(I10="",J10=""),"",IF(I10="No Adjustment","No Adjustment",ROUND(J10*I10,2)))</f>
        <v/>
      </c>
      <c r="L10" s="7" t="str">
        <f t="shared" ref="L10:L73" si="19">IF(A10="","",A10)</f>
        <v/>
      </c>
      <c r="M10" s="62" t="str">
        <f t="shared" ref="M10:M73" si="20">IF(B10="","",B10)</f>
        <v/>
      </c>
      <c r="N10" s="34" t="str">
        <f t="shared" ref="N10:N73" si="21">IF(C10="","",C10)</f>
        <v/>
      </c>
      <c r="O10" s="61"/>
      <c r="P10" s="33" t="str">
        <f t="shared" ref="P10:P73" si="22">IF(H10="","",H10)</f>
        <v/>
      </c>
      <c r="Q10" s="41"/>
      <c r="R10" s="56" t="str">
        <f t="shared" si="12"/>
        <v/>
      </c>
      <c r="S10" s="40"/>
      <c r="T10" s="43" t="str">
        <f t="shared" ref="T10:T73" si="23">IF(J10="","",J10)</f>
        <v/>
      </c>
      <c r="U10" s="44"/>
      <c r="V10" s="35" t="str">
        <f t="shared" si="13"/>
        <v/>
      </c>
      <c r="W10" s="15"/>
      <c r="X10" s="44"/>
      <c r="Y10" s="35" t="str">
        <f t="shared" si="14"/>
        <v/>
      </c>
    </row>
    <row r="11" spans="1:25" s="78" customFormat="1" x14ac:dyDescent="0.25">
      <c r="A11" s="49"/>
      <c r="B11" s="64"/>
      <c r="C11" s="59"/>
      <c r="D11" s="65" t="str">
        <f t="shared" si="15"/>
        <v/>
      </c>
      <c r="E11" s="65" t="str">
        <f t="shared" si="16"/>
        <v/>
      </c>
      <c r="F11" s="66" t="str">
        <f t="shared" si="17"/>
        <v/>
      </c>
      <c r="G11" s="66" t="str">
        <f t="shared" si="8"/>
        <v/>
      </c>
      <c r="H11" s="67"/>
      <c r="I11" s="68" t="str">
        <f t="shared" si="2"/>
        <v/>
      </c>
      <c r="J11" s="79"/>
      <c r="K11" s="65" t="str">
        <f t="shared" si="18"/>
        <v/>
      </c>
      <c r="L11" s="69" t="str">
        <f t="shared" si="19"/>
        <v/>
      </c>
      <c r="M11" s="70" t="str">
        <f t="shared" si="20"/>
        <v/>
      </c>
      <c r="N11" s="71" t="str">
        <f t="shared" si="21"/>
        <v/>
      </c>
      <c r="O11" s="60"/>
      <c r="P11" s="66" t="str">
        <f t="shared" si="22"/>
        <v/>
      </c>
      <c r="Q11" s="72"/>
      <c r="R11" s="73" t="str">
        <f t="shared" si="12"/>
        <v/>
      </c>
      <c r="S11" s="79"/>
      <c r="T11" s="74" t="str">
        <f t="shared" si="23"/>
        <v/>
      </c>
      <c r="U11" s="75"/>
      <c r="V11" s="76" t="str">
        <f t="shared" si="13"/>
        <v/>
      </c>
      <c r="W11" s="77"/>
      <c r="X11" s="75"/>
      <c r="Y11" s="76" t="str">
        <f t="shared" si="14"/>
        <v/>
      </c>
    </row>
    <row r="12" spans="1:25" x14ac:dyDescent="0.25">
      <c r="A12" s="49"/>
      <c r="B12" s="48"/>
      <c r="C12" s="59"/>
      <c r="D12" s="32" t="str">
        <f t="shared" ref="D12:D73" si="24">IF(A12="","",LOOKUP(A12,Date,Price))</f>
        <v/>
      </c>
      <c r="E12" s="32" t="str">
        <f t="shared" si="11"/>
        <v/>
      </c>
      <c r="F12" s="33" t="str">
        <f t="shared" ref="F12:F73" si="25">IF(OR(D12="",E12=""),"",(D12-E12)/E12)</f>
        <v/>
      </c>
      <c r="G12" s="33" t="str">
        <f t="shared" si="8"/>
        <v/>
      </c>
      <c r="H12" s="39"/>
      <c r="I12" s="47" t="str">
        <f t="shared" si="2"/>
        <v/>
      </c>
      <c r="J12" s="40"/>
      <c r="K12" s="32" t="str">
        <f t="shared" si="18"/>
        <v/>
      </c>
      <c r="L12" s="7" t="str">
        <f t="shared" si="19"/>
        <v/>
      </c>
      <c r="M12" s="62" t="str">
        <f t="shared" si="20"/>
        <v/>
      </c>
      <c r="N12" s="34" t="str">
        <f t="shared" si="21"/>
        <v/>
      </c>
      <c r="O12" s="61"/>
      <c r="P12" s="33" t="str">
        <f t="shared" si="22"/>
        <v/>
      </c>
      <c r="Q12" s="41"/>
      <c r="R12" s="56" t="str">
        <f t="shared" si="12"/>
        <v/>
      </c>
      <c r="S12" s="42"/>
      <c r="T12" s="43" t="str">
        <f t="shared" si="23"/>
        <v/>
      </c>
      <c r="U12" s="44"/>
      <c r="V12" s="35" t="str">
        <f t="shared" si="13"/>
        <v/>
      </c>
      <c r="W12" s="15"/>
      <c r="X12" s="44"/>
      <c r="Y12" s="35" t="str">
        <f t="shared" si="14"/>
        <v/>
      </c>
    </row>
    <row r="13" spans="1:25" x14ac:dyDescent="0.25">
      <c r="A13" s="49"/>
      <c r="B13" s="48"/>
      <c r="C13" s="59"/>
      <c r="D13" s="32" t="str">
        <f t="shared" si="24"/>
        <v/>
      </c>
      <c r="E13" s="32" t="str">
        <f t="shared" ref="E13:E73" si="26">IF(OR(A13="",$E$7=""),"",$E$7)</f>
        <v/>
      </c>
      <c r="F13" s="33" t="str">
        <f t="shared" si="25"/>
        <v/>
      </c>
      <c r="G13" s="33" t="str">
        <f t="shared" si="8"/>
        <v/>
      </c>
      <c r="H13" s="39"/>
      <c r="I13" s="47" t="str">
        <f t="shared" si="2"/>
        <v/>
      </c>
      <c r="J13" s="40"/>
      <c r="K13" s="32" t="str">
        <f t="shared" si="18"/>
        <v/>
      </c>
      <c r="L13" s="7" t="str">
        <f t="shared" si="19"/>
        <v/>
      </c>
      <c r="M13" s="62" t="str">
        <f t="shared" si="20"/>
        <v/>
      </c>
      <c r="N13" s="34" t="str">
        <f t="shared" si="21"/>
        <v/>
      </c>
      <c r="O13" s="61"/>
      <c r="P13" s="33" t="str">
        <f t="shared" si="22"/>
        <v/>
      </c>
      <c r="Q13" s="41"/>
      <c r="R13" s="56" t="str">
        <f t="shared" si="12"/>
        <v/>
      </c>
      <c r="S13" s="42"/>
      <c r="T13" s="43" t="str">
        <f t="shared" si="23"/>
        <v/>
      </c>
      <c r="U13" s="44"/>
      <c r="V13" s="35" t="str">
        <f t="shared" si="13"/>
        <v/>
      </c>
      <c r="W13" s="15"/>
      <c r="X13" s="44"/>
      <c r="Y13" s="35" t="str">
        <f t="shared" si="14"/>
        <v/>
      </c>
    </row>
    <row r="14" spans="1:25" x14ac:dyDescent="0.25">
      <c r="A14" s="49"/>
      <c r="B14" s="48"/>
      <c r="C14" s="59"/>
      <c r="D14" s="32" t="str">
        <f t="shared" si="24"/>
        <v/>
      </c>
      <c r="E14" s="32" t="str">
        <f t="shared" si="26"/>
        <v/>
      </c>
      <c r="F14" s="33" t="str">
        <f t="shared" si="25"/>
        <v/>
      </c>
      <c r="G14" s="33" t="str">
        <f t="shared" si="8"/>
        <v/>
      </c>
      <c r="H14" s="39"/>
      <c r="I14" s="47" t="str">
        <f t="shared" si="2"/>
        <v/>
      </c>
      <c r="J14" s="40"/>
      <c r="K14" s="32" t="str">
        <f t="shared" si="18"/>
        <v/>
      </c>
      <c r="L14" s="7" t="str">
        <f t="shared" si="19"/>
        <v/>
      </c>
      <c r="M14" s="62" t="str">
        <f t="shared" si="20"/>
        <v/>
      </c>
      <c r="N14" s="34" t="str">
        <f t="shared" si="21"/>
        <v/>
      </c>
      <c r="O14" s="61"/>
      <c r="P14" s="33" t="str">
        <f t="shared" si="22"/>
        <v/>
      </c>
      <c r="Q14" s="41"/>
      <c r="R14" s="56" t="str">
        <f t="shared" si="12"/>
        <v/>
      </c>
      <c r="S14" s="42"/>
      <c r="T14" s="43" t="str">
        <f t="shared" si="23"/>
        <v/>
      </c>
      <c r="U14" s="44"/>
      <c r="V14" s="35" t="str">
        <f t="shared" si="13"/>
        <v/>
      </c>
      <c r="W14" s="15"/>
      <c r="X14" s="44"/>
      <c r="Y14" s="35" t="str">
        <f t="shared" si="14"/>
        <v/>
      </c>
    </row>
    <row r="15" spans="1:25" x14ac:dyDescent="0.25">
      <c r="A15" s="49"/>
      <c r="B15" s="48"/>
      <c r="C15" s="59"/>
      <c r="D15" s="32" t="str">
        <f t="shared" si="24"/>
        <v/>
      </c>
      <c r="E15" s="32" t="str">
        <f t="shared" si="26"/>
        <v/>
      </c>
      <c r="F15" s="33" t="str">
        <f t="shared" si="25"/>
        <v/>
      </c>
      <c r="G15" s="33" t="str">
        <f t="shared" si="8"/>
        <v/>
      </c>
      <c r="H15" s="39"/>
      <c r="I15" s="47" t="str">
        <f t="shared" si="2"/>
        <v/>
      </c>
      <c r="J15" s="40"/>
      <c r="K15" s="32" t="str">
        <f t="shared" si="18"/>
        <v/>
      </c>
      <c r="L15" s="7" t="str">
        <f t="shared" si="19"/>
        <v/>
      </c>
      <c r="M15" s="62" t="str">
        <f t="shared" si="20"/>
        <v/>
      </c>
      <c r="N15" s="34" t="str">
        <f t="shared" si="21"/>
        <v/>
      </c>
      <c r="O15" s="61"/>
      <c r="P15" s="33" t="str">
        <f t="shared" si="22"/>
        <v/>
      </c>
      <c r="Q15" s="41"/>
      <c r="R15" s="56" t="str">
        <f t="shared" si="12"/>
        <v/>
      </c>
      <c r="S15" s="42"/>
      <c r="T15" s="43" t="str">
        <f t="shared" si="23"/>
        <v/>
      </c>
      <c r="U15" s="44"/>
      <c r="V15" s="35" t="str">
        <f t="shared" si="13"/>
        <v/>
      </c>
      <c r="W15" s="15"/>
      <c r="X15" s="44"/>
      <c r="Y15" s="35" t="str">
        <f t="shared" si="14"/>
        <v/>
      </c>
    </row>
    <row r="16" spans="1:25" x14ac:dyDescent="0.25">
      <c r="A16" s="49"/>
      <c r="B16" s="48"/>
      <c r="C16" s="59"/>
      <c r="D16" s="32" t="str">
        <f t="shared" si="24"/>
        <v/>
      </c>
      <c r="E16" s="32" t="str">
        <f t="shared" si="26"/>
        <v/>
      </c>
      <c r="F16" s="33" t="str">
        <f t="shared" si="25"/>
        <v/>
      </c>
      <c r="G16" s="33" t="str">
        <f t="shared" si="8"/>
        <v/>
      </c>
      <c r="H16" s="39"/>
      <c r="I16" s="47" t="str">
        <f t="shared" si="2"/>
        <v/>
      </c>
      <c r="J16" s="40"/>
      <c r="K16" s="32" t="str">
        <f t="shared" si="18"/>
        <v/>
      </c>
      <c r="L16" s="7" t="str">
        <f t="shared" si="19"/>
        <v/>
      </c>
      <c r="M16" s="62" t="str">
        <f t="shared" si="20"/>
        <v/>
      </c>
      <c r="N16" s="34" t="str">
        <f t="shared" si="21"/>
        <v/>
      </c>
      <c r="O16" s="61"/>
      <c r="P16" s="33" t="str">
        <f t="shared" si="22"/>
        <v/>
      </c>
      <c r="Q16" s="41"/>
      <c r="R16" s="56" t="str">
        <f t="shared" si="12"/>
        <v/>
      </c>
      <c r="S16" s="42"/>
      <c r="T16" s="43" t="str">
        <f t="shared" si="23"/>
        <v/>
      </c>
      <c r="U16" s="44"/>
      <c r="V16" s="35" t="str">
        <f t="shared" si="13"/>
        <v/>
      </c>
      <c r="W16" s="15"/>
      <c r="X16" s="44"/>
      <c r="Y16" s="35" t="str">
        <f t="shared" si="14"/>
        <v/>
      </c>
    </row>
    <row r="17" spans="1:25" x14ac:dyDescent="0.25">
      <c r="A17" s="49"/>
      <c r="B17" s="48"/>
      <c r="C17" s="59"/>
      <c r="D17" s="32" t="str">
        <f t="shared" si="24"/>
        <v/>
      </c>
      <c r="E17" s="32" t="str">
        <f t="shared" si="26"/>
        <v/>
      </c>
      <c r="F17" s="33" t="str">
        <f t="shared" si="25"/>
        <v/>
      </c>
      <c r="G17" s="33" t="str">
        <f t="shared" si="8"/>
        <v/>
      </c>
      <c r="H17" s="39"/>
      <c r="I17" s="47" t="str">
        <f t="shared" si="2"/>
        <v/>
      </c>
      <c r="J17" s="40"/>
      <c r="K17" s="32" t="str">
        <f t="shared" si="18"/>
        <v/>
      </c>
      <c r="L17" s="7" t="str">
        <f t="shared" si="19"/>
        <v/>
      </c>
      <c r="M17" s="62" t="str">
        <f t="shared" si="20"/>
        <v/>
      </c>
      <c r="N17" s="34" t="str">
        <f t="shared" si="21"/>
        <v/>
      </c>
      <c r="O17" s="61"/>
      <c r="P17" s="33" t="str">
        <f t="shared" si="22"/>
        <v/>
      </c>
      <c r="Q17" s="41"/>
      <c r="R17" s="56" t="str">
        <f t="shared" si="12"/>
        <v/>
      </c>
      <c r="S17" s="42"/>
      <c r="T17" s="43" t="str">
        <f t="shared" si="23"/>
        <v/>
      </c>
      <c r="U17" s="44"/>
      <c r="V17" s="35" t="str">
        <f t="shared" si="13"/>
        <v/>
      </c>
      <c r="W17" s="15"/>
      <c r="X17" s="44"/>
      <c r="Y17" s="35" t="str">
        <f t="shared" si="14"/>
        <v/>
      </c>
    </row>
    <row r="18" spans="1:25" x14ac:dyDescent="0.25">
      <c r="A18" s="49"/>
      <c r="B18" s="48"/>
      <c r="C18" s="59"/>
      <c r="D18" s="32" t="str">
        <f t="shared" si="24"/>
        <v/>
      </c>
      <c r="E18" s="32" t="str">
        <f t="shared" si="26"/>
        <v/>
      </c>
      <c r="F18" s="33" t="str">
        <f t="shared" si="25"/>
        <v/>
      </c>
      <c r="G18" s="33" t="str">
        <f t="shared" si="8"/>
        <v/>
      </c>
      <c r="H18" s="39"/>
      <c r="I18" s="47" t="str">
        <f t="shared" si="2"/>
        <v/>
      </c>
      <c r="J18" s="40"/>
      <c r="K18" s="32" t="str">
        <f t="shared" si="18"/>
        <v/>
      </c>
      <c r="L18" s="7" t="str">
        <f t="shared" si="19"/>
        <v/>
      </c>
      <c r="M18" s="62" t="str">
        <f t="shared" si="20"/>
        <v/>
      </c>
      <c r="N18" s="34" t="str">
        <f t="shared" si="21"/>
        <v/>
      </c>
      <c r="O18" s="61"/>
      <c r="P18" s="33" t="str">
        <f t="shared" si="22"/>
        <v/>
      </c>
      <c r="Q18" s="41"/>
      <c r="R18" s="56" t="str">
        <f t="shared" si="12"/>
        <v/>
      </c>
      <c r="S18" s="42"/>
      <c r="T18" s="43" t="str">
        <f t="shared" si="23"/>
        <v/>
      </c>
      <c r="U18" s="44"/>
      <c r="V18" s="35" t="str">
        <f t="shared" si="13"/>
        <v/>
      </c>
      <c r="W18" s="15"/>
      <c r="X18" s="44"/>
      <c r="Y18" s="35" t="str">
        <f t="shared" si="14"/>
        <v/>
      </c>
    </row>
    <row r="19" spans="1:25" x14ac:dyDescent="0.25">
      <c r="A19" s="49"/>
      <c r="B19" s="48"/>
      <c r="C19" s="59"/>
      <c r="D19" s="32" t="str">
        <f t="shared" si="24"/>
        <v/>
      </c>
      <c r="E19" s="32" t="str">
        <f t="shared" si="26"/>
        <v/>
      </c>
      <c r="F19" s="33" t="str">
        <f t="shared" si="25"/>
        <v/>
      </c>
      <c r="G19" s="33" t="str">
        <f t="shared" si="8"/>
        <v/>
      </c>
      <c r="H19" s="39"/>
      <c r="I19" s="47" t="str">
        <f t="shared" si="2"/>
        <v/>
      </c>
      <c r="J19" s="40"/>
      <c r="K19" s="32" t="str">
        <f t="shared" si="18"/>
        <v/>
      </c>
      <c r="L19" s="7" t="str">
        <f t="shared" si="19"/>
        <v/>
      </c>
      <c r="M19" s="62" t="str">
        <f t="shared" si="20"/>
        <v/>
      </c>
      <c r="N19" s="34" t="str">
        <f t="shared" si="21"/>
        <v/>
      </c>
      <c r="O19" s="61"/>
      <c r="P19" s="33" t="str">
        <f t="shared" si="22"/>
        <v/>
      </c>
      <c r="Q19" s="41"/>
      <c r="R19" s="56" t="str">
        <f t="shared" si="12"/>
        <v/>
      </c>
      <c r="S19" s="42"/>
      <c r="T19" s="43" t="str">
        <f t="shared" si="23"/>
        <v/>
      </c>
      <c r="U19" s="44"/>
      <c r="V19" s="35" t="str">
        <f t="shared" si="13"/>
        <v/>
      </c>
      <c r="W19" s="15"/>
      <c r="X19" s="44"/>
      <c r="Y19" s="35" t="str">
        <f t="shared" si="14"/>
        <v/>
      </c>
    </row>
    <row r="20" spans="1:25" x14ac:dyDescent="0.25">
      <c r="A20" s="49"/>
      <c r="B20" s="48"/>
      <c r="C20" s="59"/>
      <c r="D20" s="32" t="str">
        <f t="shared" si="24"/>
        <v/>
      </c>
      <c r="E20" s="32" t="str">
        <f t="shared" si="26"/>
        <v/>
      </c>
      <c r="F20" s="33" t="str">
        <f t="shared" si="25"/>
        <v/>
      </c>
      <c r="G20" s="33" t="str">
        <f t="shared" si="8"/>
        <v/>
      </c>
      <c r="H20" s="39"/>
      <c r="I20" s="47" t="str">
        <f t="shared" si="2"/>
        <v/>
      </c>
      <c r="J20" s="40"/>
      <c r="K20" s="32" t="str">
        <f t="shared" si="18"/>
        <v/>
      </c>
      <c r="L20" s="7" t="str">
        <f t="shared" si="19"/>
        <v/>
      </c>
      <c r="M20" s="62" t="str">
        <f t="shared" si="20"/>
        <v/>
      </c>
      <c r="N20" s="34" t="str">
        <f t="shared" si="21"/>
        <v/>
      </c>
      <c r="O20" s="61"/>
      <c r="P20" s="33" t="str">
        <f t="shared" si="22"/>
        <v/>
      </c>
      <c r="Q20" s="41"/>
      <c r="R20" s="56" t="str">
        <f t="shared" si="12"/>
        <v/>
      </c>
      <c r="S20" s="42"/>
      <c r="T20" s="43" t="str">
        <f t="shared" si="23"/>
        <v/>
      </c>
      <c r="U20" s="44"/>
      <c r="V20" s="35" t="str">
        <f t="shared" si="13"/>
        <v/>
      </c>
      <c r="W20" s="15"/>
      <c r="X20" s="44"/>
      <c r="Y20" s="35" t="str">
        <f t="shared" si="14"/>
        <v/>
      </c>
    </row>
    <row r="21" spans="1:25" x14ac:dyDescent="0.25">
      <c r="A21" s="49"/>
      <c r="B21" s="48"/>
      <c r="C21" s="59"/>
      <c r="D21" s="32" t="str">
        <f t="shared" si="24"/>
        <v/>
      </c>
      <c r="E21" s="32" t="str">
        <f t="shared" si="26"/>
        <v/>
      </c>
      <c r="F21" s="33" t="str">
        <f t="shared" si="25"/>
        <v/>
      </c>
      <c r="G21" s="33" t="str">
        <f t="shared" si="8"/>
        <v/>
      </c>
      <c r="H21" s="39"/>
      <c r="I21" s="47" t="str">
        <f t="shared" si="2"/>
        <v/>
      </c>
      <c r="J21" s="40"/>
      <c r="K21" s="32" t="str">
        <f t="shared" si="18"/>
        <v/>
      </c>
      <c r="L21" s="7" t="str">
        <f t="shared" si="19"/>
        <v/>
      </c>
      <c r="M21" s="62" t="str">
        <f t="shared" si="20"/>
        <v/>
      </c>
      <c r="N21" s="34" t="str">
        <f t="shared" si="21"/>
        <v/>
      </c>
      <c r="O21" s="61"/>
      <c r="P21" s="33" t="str">
        <f t="shared" si="22"/>
        <v/>
      </c>
      <c r="Q21" s="41"/>
      <c r="R21" s="56" t="str">
        <f t="shared" si="12"/>
        <v/>
      </c>
      <c r="S21" s="42"/>
      <c r="T21" s="43" t="str">
        <f t="shared" si="23"/>
        <v/>
      </c>
      <c r="U21" s="44"/>
      <c r="V21" s="35" t="str">
        <f t="shared" si="13"/>
        <v/>
      </c>
      <c r="W21" s="15"/>
      <c r="X21" s="44"/>
      <c r="Y21" s="35" t="str">
        <f t="shared" si="14"/>
        <v/>
      </c>
    </row>
    <row r="22" spans="1:25" x14ac:dyDescent="0.25">
      <c r="A22" s="49"/>
      <c r="B22" s="48"/>
      <c r="C22" s="59"/>
      <c r="D22" s="32" t="str">
        <f t="shared" si="24"/>
        <v/>
      </c>
      <c r="E22" s="32" t="str">
        <f t="shared" si="26"/>
        <v/>
      </c>
      <c r="F22" s="33" t="str">
        <f t="shared" si="25"/>
        <v/>
      </c>
      <c r="G22" s="33" t="str">
        <f t="shared" si="8"/>
        <v/>
      </c>
      <c r="H22" s="39"/>
      <c r="I22" s="47" t="str">
        <f t="shared" si="2"/>
        <v/>
      </c>
      <c r="J22" s="40"/>
      <c r="K22" s="32" t="str">
        <f t="shared" si="18"/>
        <v/>
      </c>
      <c r="L22" s="7" t="str">
        <f t="shared" si="19"/>
        <v/>
      </c>
      <c r="M22" s="62" t="str">
        <f t="shared" si="20"/>
        <v/>
      </c>
      <c r="N22" s="34" t="str">
        <f t="shared" si="21"/>
        <v/>
      </c>
      <c r="O22" s="61"/>
      <c r="P22" s="33" t="str">
        <f t="shared" si="22"/>
        <v/>
      </c>
      <c r="Q22" s="41"/>
      <c r="R22" s="56" t="str">
        <f t="shared" si="12"/>
        <v/>
      </c>
      <c r="S22" s="42"/>
      <c r="T22" s="43" t="str">
        <f t="shared" si="23"/>
        <v/>
      </c>
      <c r="U22" s="44"/>
      <c r="V22" s="35" t="str">
        <f t="shared" si="13"/>
        <v/>
      </c>
      <c r="W22" s="15"/>
      <c r="X22" s="44"/>
      <c r="Y22" s="35" t="str">
        <f t="shared" si="14"/>
        <v/>
      </c>
    </row>
    <row r="23" spans="1:25" x14ac:dyDescent="0.25">
      <c r="A23" s="49"/>
      <c r="B23" s="48"/>
      <c r="C23" s="59"/>
      <c r="D23" s="32" t="str">
        <f t="shared" si="24"/>
        <v/>
      </c>
      <c r="E23" s="32" t="str">
        <f t="shared" si="26"/>
        <v/>
      </c>
      <c r="F23" s="33" t="str">
        <f t="shared" si="25"/>
        <v/>
      </c>
      <c r="G23" s="33" t="str">
        <f t="shared" si="8"/>
        <v/>
      </c>
      <c r="H23" s="39"/>
      <c r="I23" s="47" t="str">
        <f t="shared" si="2"/>
        <v/>
      </c>
      <c r="J23" s="40"/>
      <c r="K23" s="32" t="str">
        <f t="shared" si="18"/>
        <v/>
      </c>
      <c r="L23" s="7" t="str">
        <f t="shared" si="19"/>
        <v/>
      </c>
      <c r="M23" s="62" t="str">
        <f t="shared" si="20"/>
        <v/>
      </c>
      <c r="N23" s="34" t="str">
        <f t="shared" si="21"/>
        <v/>
      </c>
      <c r="O23" s="61"/>
      <c r="P23" s="33" t="str">
        <f t="shared" si="22"/>
        <v/>
      </c>
      <c r="Q23" s="41"/>
      <c r="R23" s="56" t="str">
        <f t="shared" si="12"/>
        <v/>
      </c>
      <c r="S23" s="42"/>
      <c r="T23" s="43" t="str">
        <f t="shared" si="23"/>
        <v/>
      </c>
      <c r="U23" s="44"/>
      <c r="V23" s="35" t="str">
        <f t="shared" si="13"/>
        <v/>
      </c>
      <c r="W23" s="15"/>
      <c r="X23" s="44"/>
      <c r="Y23" s="35" t="str">
        <f t="shared" si="14"/>
        <v/>
      </c>
    </row>
    <row r="24" spans="1:25" x14ac:dyDescent="0.25">
      <c r="A24" s="49"/>
      <c r="B24" s="48"/>
      <c r="C24" s="59"/>
      <c r="D24" s="32" t="str">
        <f t="shared" si="24"/>
        <v/>
      </c>
      <c r="E24" s="32" t="str">
        <f t="shared" si="26"/>
        <v/>
      </c>
      <c r="F24" s="33" t="str">
        <f t="shared" si="25"/>
        <v/>
      </c>
      <c r="G24" s="33" t="str">
        <f t="shared" si="8"/>
        <v/>
      </c>
      <c r="H24" s="39"/>
      <c r="I24" s="47" t="str">
        <f t="shared" si="2"/>
        <v/>
      </c>
      <c r="J24" s="40"/>
      <c r="K24" s="32" t="str">
        <f t="shared" si="18"/>
        <v/>
      </c>
      <c r="L24" s="7" t="str">
        <f t="shared" si="19"/>
        <v/>
      </c>
      <c r="M24" s="62" t="str">
        <f t="shared" si="20"/>
        <v/>
      </c>
      <c r="N24" s="34" t="str">
        <f t="shared" si="21"/>
        <v/>
      </c>
      <c r="O24" s="61"/>
      <c r="P24" s="33" t="str">
        <f t="shared" si="22"/>
        <v/>
      </c>
      <c r="Q24" s="41"/>
      <c r="R24" s="56" t="str">
        <f t="shared" si="12"/>
        <v/>
      </c>
      <c r="S24" s="42"/>
      <c r="T24" s="43" t="str">
        <f t="shared" si="23"/>
        <v/>
      </c>
      <c r="U24" s="44"/>
      <c r="V24" s="35" t="str">
        <f t="shared" si="13"/>
        <v/>
      </c>
      <c r="W24" s="15"/>
      <c r="X24" s="44"/>
      <c r="Y24" s="35" t="str">
        <f t="shared" si="14"/>
        <v/>
      </c>
    </row>
    <row r="25" spans="1:25" x14ac:dyDescent="0.25">
      <c r="A25" s="49"/>
      <c r="B25" s="48"/>
      <c r="C25" s="59"/>
      <c r="D25" s="32" t="str">
        <f t="shared" si="24"/>
        <v/>
      </c>
      <c r="E25" s="32" t="str">
        <f t="shared" si="26"/>
        <v/>
      </c>
      <c r="F25" s="33" t="str">
        <f t="shared" si="25"/>
        <v/>
      </c>
      <c r="G25" s="33" t="str">
        <f t="shared" si="8"/>
        <v/>
      </c>
      <c r="H25" s="39"/>
      <c r="I25" s="47" t="str">
        <f t="shared" si="2"/>
        <v/>
      </c>
      <c r="J25" s="40"/>
      <c r="K25" s="32" t="str">
        <f t="shared" si="18"/>
        <v/>
      </c>
      <c r="L25" s="7" t="str">
        <f t="shared" si="19"/>
        <v/>
      </c>
      <c r="M25" s="62" t="str">
        <f t="shared" si="20"/>
        <v/>
      </c>
      <c r="N25" s="34" t="str">
        <f t="shared" si="21"/>
        <v/>
      </c>
      <c r="O25" s="61"/>
      <c r="P25" s="33" t="str">
        <f t="shared" si="22"/>
        <v/>
      </c>
      <c r="Q25" s="41"/>
      <c r="R25" s="56" t="str">
        <f t="shared" si="12"/>
        <v/>
      </c>
      <c r="S25" s="42"/>
      <c r="T25" s="43" t="str">
        <f t="shared" si="23"/>
        <v/>
      </c>
      <c r="U25" s="44"/>
      <c r="V25" s="35" t="str">
        <f t="shared" si="13"/>
        <v/>
      </c>
      <c r="W25" s="15"/>
      <c r="X25" s="44"/>
      <c r="Y25" s="35" t="str">
        <f t="shared" si="14"/>
        <v/>
      </c>
    </row>
    <row r="26" spans="1:25" x14ac:dyDescent="0.25">
      <c r="A26" s="49"/>
      <c r="B26" s="48"/>
      <c r="C26" s="59"/>
      <c r="D26" s="32" t="str">
        <f t="shared" si="24"/>
        <v/>
      </c>
      <c r="E26" s="32" t="str">
        <f t="shared" si="26"/>
        <v/>
      </c>
      <c r="F26" s="33" t="str">
        <f t="shared" si="25"/>
        <v/>
      </c>
      <c r="G26" s="33" t="str">
        <f t="shared" si="8"/>
        <v/>
      </c>
      <c r="H26" s="39"/>
      <c r="I26" s="47" t="str">
        <f t="shared" si="2"/>
        <v/>
      </c>
      <c r="J26" s="40"/>
      <c r="K26" s="32" t="str">
        <f t="shared" si="18"/>
        <v/>
      </c>
      <c r="L26" s="7" t="str">
        <f t="shared" si="19"/>
        <v/>
      </c>
      <c r="M26" s="62" t="str">
        <f t="shared" si="20"/>
        <v/>
      </c>
      <c r="N26" s="34" t="str">
        <f t="shared" si="21"/>
        <v/>
      </c>
      <c r="O26" s="61"/>
      <c r="P26" s="33" t="str">
        <f t="shared" si="22"/>
        <v/>
      </c>
      <c r="Q26" s="41"/>
      <c r="R26" s="56" t="str">
        <f t="shared" si="12"/>
        <v/>
      </c>
      <c r="S26" s="42"/>
      <c r="T26" s="43" t="str">
        <f t="shared" si="23"/>
        <v/>
      </c>
      <c r="U26" s="44"/>
      <c r="V26" s="35" t="str">
        <f t="shared" si="13"/>
        <v/>
      </c>
      <c r="W26" s="15"/>
      <c r="X26" s="44"/>
      <c r="Y26" s="35" t="str">
        <f t="shared" si="14"/>
        <v/>
      </c>
    </row>
    <row r="27" spans="1:25" x14ac:dyDescent="0.25">
      <c r="A27" s="49"/>
      <c r="B27" s="48"/>
      <c r="C27" s="59"/>
      <c r="D27" s="32" t="str">
        <f t="shared" si="24"/>
        <v/>
      </c>
      <c r="E27" s="32" t="str">
        <f t="shared" si="26"/>
        <v/>
      </c>
      <c r="F27" s="33" t="str">
        <f t="shared" si="25"/>
        <v/>
      </c>
      <c r="G27" s="33" t="str">
        <f t="shared" si="8"/>
        <v/>
      </c>
      <c r="H27" s="39"/>
      <c r="I27" s="47" t="str">
        <f t="shared" si="2"/>
        <v/>
      </c>
      <c r="J27" s="40"/>
      <c r="K27" s="32" t="str">
        <f t="shared" si="18"/>
        <v/>
      </c>
      <c r="L27" s="7" t="str">
        <f t="shared" si="19"/>
        <v/>
      </c>
      <c r="M27" s="62" t="str">
        <f t="shared" si="20"/>
        <v/>
      </c>
      <c r="N27" s="34" t="str">
        <f t="shared" si="21"/>
        <v/>
      </c>
      <c r="O27" s="61"/>
      <c r="P27" s="33" t="str">
        <f t="shared" si="22"/>
        <v/>
      </c>
      <c r="Q27" s="41"/>
      <c r="R27" s="56" t="str">
        <f t="shared" si="12"/>
        <v/>
      </c>
      <c r="S27" s="42"/>
      <c r="T27" s="43" t="str">
        <f t="shared" si="23"/>
        <v/>
      </c>
      <c r="U27" s="44"/>
      <c r="V27" s="35" t="str">
        <f t="shared" si="13"/>
        <v/>
      </c>
      <c r="W27" s="15"/>
      <c r="X27" s="44"/>
      <c r="Y27" s="35" t="str">
        <f t="shared" si="14"/>
        <v/>
      </c>
    </row>
    <row r="28" spans="1:25" x14ac:dyDescent="0.25">
      <c r="A28" s="49"/>
      <c r="B28" s="48"/>
      <c r="C28" s="59"/>
      <c r="D28" s="32" t="str">
        <f t="shared" si="24"/>
        <v/>
      </c>
      <c r="E28" s="32" t="str">
        <f t="shared" si="26"/>
        <v/>
      </c>
      <c r="F28" s="33" t="str">
        <f t="shared" si="25"/>
        <v/>
      </c>
      <c r="G28" s="33" t="str">
        <f t="shared" si="8"/>
        <v/>
      </c>
      <c r="H28" s="39"/>
      <c r="I28" s="47" t="str">
        <f t="shared" si="2"/>
        <v/>
      </c>
      <c r="J28" s="40"/>
      <c r="K28" s="32" t="str">
        <f t="shared" si="18"/>
        <v/>
      </c>
      <c r="L28" s="7" t="str">
        <f t="shared" si="19"/>
        <v/>
      </c>
      <c r="M28" s="62" t="str">
        <f t="shared" si="20"/>
        <v/>
      </c>
      <c r="N28" s="34" t="str">
        <f t="shared" si="21"/>
        <v/>
      </c>
      <c r="O28" s="61"/>
      <c r="P28" s="33" t="str">
        <f t="shared" si="22"/>
        <v/>
      </c>
      <c r="Q28" s="41"/>
      <c r="R28" s="56" t="str">
        <f t="shared" si="12"/>
        <v/>
      </c>
      <c r="S28" s="42"/>
      <c r="T28" s="43" t="str">
        <f t="shared" si="23"/>
        <v/>
      </c>
      <c r="U28" s="44"/>
      <c r="V28" s="35" t="str">
        <f t="shared" si="13"/>
        <v/>
      </c>
      <c r="W28" s="15"/>
      <c r="X28" s="44"/>
      <c r="Y28" s="35" t="str">
        <f t="shared" si="14"/>
        <v/>
      </c>
    </row>
    <row r="29" spans="1:25" x14ac:dyDescent="0.25">
      <c r="A29" s="49"/>
      <c r="B29" s="48"/>
      <c r="C29" s="59"/>
      <c r="D29" s="32" t="str">
        <f t="shared" si="24"/>
        <v/>
      </c>
      <c r="E29" s="32" t="str">
        <f t="shared" si="26"/>
        <v/>
      </c>
      <c r="F29" s="33" t="str">
        <f t="shared" si="25"/>
        <v/>
      </c>
      <c r="G29" s="33" t="str">
        <f t="shared" si="8"/>
        <v/>
      </c>
      <c r="H29" s="39"/>
      <c r="I29" s="47" t="str">
        <f t="shared" si="2"/>
        <v/>
      </c>
      <c r="J29" s="40"/>
      <c r="K29" s="32" t="str">
        <f t="shared" si="18"/>
        <v/>
      </c>
      <c r="L29" s="7" t="str">
        <f t="shared" si="19"/>
        <v/>
      </c>
      <c r="M29" s="62" t="str">
        <f t="shared" si="20"/>
        <v/>
      </c>
      <c r="N29" s="34" t="str">
        <f t="shared" si="21"/>
        <v/>
      </c>
      <c r="O29" s="61"/>
      <c r="P29" s="33" t="str">
        <f t="shared" si="22"/>
        <v/>
      </c>
      <c r="Q29" s="41"/>
      <c r="R29" s="56" t="str">
        <f t="shared" si="12"/>
        <v/>
      </c>
      <c r="S29" s="42"/>
      <c r="T29" s="43" t="str">
        <f t="shared" si="23"/>
        <v/>
      </c>
      <c r="U29" s="44"/>
      <c r="V29" s="35" t="str">
        <f t="shared" si="13"/>
        <v/>
      </c>
      <c r="W29" s="15"/>
      <c r="X29" s="44"/>
      <c r="Y29" s="35" t="str">
        <f t="shared" si="14"/>
        <v/>
      </c>
    </row>
    <row r="30" spans="1:25" x14ac:dyDescent="0.25">
      <c r="A30" s="49"/>
      <c r="B30" s="48"/>
      <c r="C30" s="59"/>
      <c r="D30" s="32" t="str">
        <f t="shared" si="24"/>
        <v/>
      </c>
      <c r="E30" s="32" t="str">
        <f t="shared" si="26"/>
        <v/>
      </c>
      <c r="F30" s="33" t="str">
        <f t="shared" si="25"/>
        <v/>
      </c>
      <c r="G30" s="33" t="str">
        <f t="shared" si="8"/>
        <v/>
      </c>
      <c r="H30" s="39"/>
      <c r="I30" s="47" t="str">
        <f t="shared" si="2"/>
        <v/>
      </c>
      <c r="J30" s="40"/>
      <c r="K30" s="32" t="str">
        <f t="shared" si="18"/>
        <v/>
      </c>
      <c r="L30" s="7" t="str">
        <f t="shared" si="19"/>
        <v/>
      </c>
      <c r="M30" s="62" t="str">
        <f t="shared" si="20"/>
        <v/>
      </c>
      <c r="N30" s="34" t="str">
        <f t="shared" si="21"/>
        <v/>
      </c>
      <c r="O30" s="61"/>
      <c r="P30" s="33" t="str">
        <f t="shared" si="22"/>
        <v/>
      </c>
      <c r="Q30" s="41"/>
      <c r="R30" s="56" t="str">
        <f t="shared" si="12"/>
        <v/>
      </c>
      <c r="S30" s="42"/>
      <c r="T30" s="43" t="str">
        <f t="shared" si="23"/>
        <v/>
      </c>
      <c r="U30" s="44"/>
      <c r="V30" s="35" t="str">
        <f t="shared" si="13"/>
        <v/>
      </c>
      <c r="W30" s="15"/>
      <c r="X30" s="44"/>
      <c r="Y30" s="35" t="str">
        <f t="shared" si="14"/>
        <v/>
      </c>
    </row>
    <row r="31" spans="1:25" x14ac:dyDescent="0.25">
      <c r="A31" s="49"/>
      <c r="B31" s="48"/>
      <c r="C31" s="59"/>
      <c r="D31" s="32" t="str">
        <f t="shared" si="24"/>
        <v/>
      </c>
      <c r="E31" s="32" t="str">
        <f t="shared" si="26"/>
        <v/>
      </c>
      <c r="F31" s="33" t="str">
        <f t="shared" si="25"/>
        <v/>
      </c>
      <c r="G31" s="33" t="str">
        <f t="shared" si="8"/>
        <v/>
      </c>
      <c r="H31" s="39"/>
      <c r="I31" s="47" t="str">
        <f t="shared" si="2"/>
        <v/>
      </c>
      <c r="J31" s="40"/>
      <c r="K31" s="32" t="str">
        <f t="shared" si="18"/>
        <v/>
      </c>
      <c r="L31" s="7" t="str">
        <f t="shared" si="19"/>
        <v/>
      </c>
      <c r="M31" s="62" t="str">
        <f t="shared" si="20"/>
        <v/>
      </c>
      <c r="N31" s="34" t="str">
        <f t="shared" si="21"/>
        <v/>
      </c>
      <c r="O31" s="61"/>
      <c r="P31" s="33" t="str">
        <f t="shared" si="22"/>
        <v/>
      </c>
      <c r="Q31" s="41"/>
      <c r="R31" s="56" t="str">
        <f t="shared" si="12"/>
        <v/>
      </c>
      <c r="S31" s="42"/>
      <c r="T31" s="43" t="str">
        <f t="shared" si="23"/>
        <v/>
      </c>
      <c r="U31" s="44"/>
      <c r="V31" s="35" t="str">
        <f t="shared" si="13"/>
        <v/>
      </c>
      <c r="W31" s="15"/>
      <c r="X31" s="44"/>
      <c r="Y31" s="35" t="str">
        <f t="shared" si="14"/>
        <v/>
      </c>
    </row>
    <row r="32" spans="1:25" x14ac:dyDescent="0.25">
      <c r="A32" s="49"/>
      <c r="B32" s="48"/>
      <c r="C32" s="59"/>
      <c r="D32" s="32" t="str">
        <f t="shared" si="24"/>
        <v/>
      </c>
      <c r="E32" s="32" t="str">
        <f t="shared" si="26"/>
        <v/>
      </c>
      <c r="F32" s="33" t="str">
        <f t="shared" si="25"/>
        <v/>
      </c>
      <c r="G32" s="33" t="str">
        <f t="shared" si="8"/>
        <v/>
      </c>
      <c r="H32" s="39"/>
      <c r="I32" s="47" t="str">
        <f t="shared" si="2"/>
        <v/>
      </c>
      <c r="J32" s="40"/>
      <c r="K32" s="32" t="str">
        <f t="shared" si="18"/>
        <v/>
      </c>
      <c r="L32" s="7" t="str">
        <f t="shared" si="19"/>
        <v/>
      </c>
      <c r="M32" s="62" t="str">
        <f t="shared" si="20"/>
        <v/>
      </c>
      <c r="N32" s="34" t="str">
        <f t="shared" si="21"/>
        <v/>
      </c>
      <c r="O32" s="61"/>
      <c r="P32" s="33" t="str">
        <f t="shared" si="22"/>
        <v/>
      </c>
      <c r="Q32" s="41"/>
      <c r="R32" s="56" t="str">
        <f t="shared" si="12"/>
        <v/>
      </c>
      <c r="S32" s="42"/>
      <c r="T32" s="43" t="str">
        <f t="shared" si="23"/>
        <v/>
      </c>
      <c r="U32" s="44"/>
      <c r="V32" s="35" t="str">
        <f t="shared" si="13"/>
        <v/>
      </c>
      <c r="W32" s="15"/>
      <c r="X32" s="44"/>
      <c r="Y32" s="35" t="str">
        <f t="shared" si="14"/>
        <v/>
      </c>
    </row>
    <row r="33" spans="1:25" x14ac:dyDescent="0.25">
      <c r="A33" s="49"/>
      <c r="B33" s="48"/>
      <c r="C33" s="59"/>
      <c r="D33" s="32" t="str">
        <f t="shared" si="24"/>
        <v/>
      </c>
      <c r="E33" s="32" t="str">
        <f t="shared" si="26"/>
        <v/>
      </c>
      <c r="F33" s="33" t="str">
        <f t="shared" si="25"/>
        <v/>
      </c>
      <c r="G33" s="33" t="str">
        <f t="shared" si="8"/>
        <v/>
      </c>
      <c r="H33" s="39"/>
      <c r="I33" s="47" t="str">
        <f t="shared" si="2"/>
        <v/>
      </c>
      <c r="J33" s="40"/>
      <c r="K33" s="32" t="str">
        <f t="shared" si="18"/>
        <v/>
      </c>
      <c r="L33" s="7" t="str">
        <f t="shared" si="19"/>
        <v/>
      </c>
      <c r="M33" s="62" t="str">
        <f t="shared" si="20"/>
        <v/>
      </c>
      <c r="N33" s="34" t="str">
        <f t="shared" si="21"/>
        <v/>
      </c>
      <c r="O33" s="61"/>
      <c r="P33" s="33" t="str">
        <f t="shared" si="22"/>
        <v/>
      </c>
      <c r="Q33" s="41"/>
      <c r="R33" s="56" t="str">
        <f t="shared" si="12"/>
        <v/>
      </c>
      <c r="S33" s="42"/>
      <c r="T33" s="43" t="str">
        <f t="shared" si="23"/>
        <v/>
      </c>
      <c r="U33" s="44"/>
      <c r="V33" s="35" t="str">
        <f t="shared" si="13"/>
        <v/>
      </c>
      <c r="W33" s="15"/>
      <c r="X33" s="44"/>
      <c r="Y33" s="35" t="str">
        <f t="shared" si="14"/>
        <v/>
      </c>
    </row>
    <row r="34" spans="1:25" x14ac:dyDescent="0.25">
      <c r="A34" s="49"/>
      <c r="B34" s="48"/>
      <c r="C34" s="59"/>
      <c r="D34" s="32" t="str">
        <f t="shared" si="24"/>
        <v/>
      </c>
      <c r="E34" s="32" t="str">
        <f t="shared" si="26"/>
        <v/>
      </c>
      <c r="F34" s="33" t="str">
        <f t="shared" si="25"/>
        <v/>
      </c>
      <c r="G34" s="33" t="str">
        <f t="shared" si="8"/>
        <v/>
      </c>
      <c r="H34" s="39"/>
      <c r="I34" s="47" t="str">
        <f t="shared" si="2"/>
        <v/>
      </c>
      <c r="J34" s="40"/>
      <c r="K34" s="32" t="str">
        <f t="shared" si="18"/>
        <v/>
      </c>
      <c r="L34" s="7" t="str">
        <f t="shared" si="19"/>
        <v/>
      </c>
      <c r="M34" s="62" t="str">
        <f t="shared" si="20"/>
        <v/>
      </c>
      <c r="N34" s="34" t="str">
        <f t="shared" si="21"/>
        <v/>
      </c>
      <c r="O34" s="61"/>
      <c r="P34" s="33" t="str">
        <f t="shared" si="22"/>
        <v/>
      </c>
      <c r="Q34" s="41"/>
      <c r="R34" s="56" t="str">
        <f t="shared" si="12"/>
        <v/>
      </c>
      <c r="S34" s="42"/>
      <c r="T34" s="43" t="str">
        <f t="shared" si="23"/>
        <v/>
      </c>
      <c r="U34" s="44"/>
      <c r="V34" s="35" t="str">
        <f t="shared" si="13"/>
        <v/>
      </c>
      <c r="W34" s="15"/>
      <c r="X34" s="44"/>
      <c r="Y34" s="35" t="str">
        <f t="shared" si="14"/>
        <v/>
      </c>
    </row>
    <row r="35" spans="1:25" x14ac:dyDescent="0.25">
      <c r="A35" s="49"/>
      <c r="B35" s="48"/>
      <c r="C35" s="59"/>
      <c r="D35" s="32" t="str">
        <f t="shared" si="24"/>
        <v/>
      </c>
      <c r="E35" s="32" t="str">
        <f t="shared" si="26"/>
        <v/>
      </c>
      <c r="F35" s="33" t="str">
        <f t="shared" si="25"/>
        <v/>
      </c>
      <c r="G35" s="33" t="str">
        <f t="shared" si="8"/>
        <v/>
      </c>
      <c r="H35" s="39"/>
      <c r="I35" s="47" t="str">
        <f t="shared" si="2"/>
        <v/>
      </c>
      <c r="J35" s="40"/>
      <c r="K35" s="32" t="str">
        <f t="shared" si="18"/>
        <v/>
      </c>
      <c r="L35" s="7" t="str">
        <f t="shared" si="19"/>
        <v/>
      </c>
      <c r="M35" s="34" t="str">
        <f t="shared" si="20"/>
        <v/>
      </c>
      <c r="N35" s="34" t="str">
        <f t="shared" si="21"/>
        <v/>
      </c>
      <c r="O35" s="61"/>
      <c r="P35" s="33" t="str">
        <f t="shared" si="22"/>
        <v/>
      </c>
      <c r="Q35" s="41"/>
      <c r="R35" s="56" t="str">
        <f t="shared" si="12"/>
        <v/>
      </c>
      <c r="S35" s="42"/>
      <c r="T35" s="43" t="str">
        <f t="shared" si="23"/>
        <v/>
      </c>
      <c r="U35" s="44"/>
      <c r="V35" s="35" t="str">
        <f t="shared" si="13"/>
        <v/>
      </c>
      <c r="W35" s="15"/>
      <c r="X35" s="44"/>
      <c r="Y35" s="35" t="str">
        <f t="shared" si="14"/>
        <v/>
      </c>
    </row>
    <row r="36" spans="1:25" x14ac:dyDescent="0.25">
      <c r="A36" s="49"/>
      <c r="B36" s="48"/>
      <c r="C36" s="59"/>
      <c r="D36" s="32" t="str">
        <f t="shared" si="24"/>
        <v/>
      </c>
      <c r="E36" s="32" t="str">
        <f t="shared" si="26"/>
        <v/>
      </c>
      <c r="F36" s="33" t="str">
        <f t="shared" si="25"/>
        <v/>
      </c>
      <c r="G36" s="33" t="str">
        <f t="shared" si="8"/>
        <v/>
      </c>
      <c r="H36" s="39"/>
      <c r="I36" s="47" t="str">
        <f t="shared" si="2"/>
        <v/>
      </c>
      <c r="J36" s="40"/>
      <c r="K36" s="32" t="str">
        <f t="shared" si="18"/>
        <v/>
      </c>
      <c r="L36" s="7" t="str">
        <f t="shared" si="19"/>
        <v/>
      </c>
      <c r="M36" s="34" t="str">
        <f t="shared" si="20"/>
        <v/>
      </c>
      <c r="N36" s="34" t="str">
        <f t="shared" si="21"/>
        <v/>
      </c>
      <c r="O36" s="61"/>
      <c r="P36" s="33" t="str">
        <f t="shared" si="22"/>
        <v/>
      </c>
      <c r="Q36" s="41"/>
      <c r="R36" s="56" t="str">
        <f t="shared" si="12"/>
        <v/>
      </c>
      <c r="S36" s="42"/>
      <c r="T36" s="43" t="str">
        <f t="shared" si="23"/>
        <v/>
      </c>
      <c r="U36" s="44"/>
      <c r="V36" s="35" t="str">
        <f t="shared" si="13"/>
        <v/>
      </c>
      <c r="W36" s="15"/>
      <c r="X36" s="44"/>
      <c r="Y36" s="35" t="str">
        <f t="shared" si="14"/>
        <v/>
      </c>
    </row>
    <row r="37" spans="1:25" x14ac:dyDescent="0.25">
      <c r="A37" s="49"/>
      <c r="B37" s="48"/>
      <c r="C37" s="59"/>
      <c r="D37" s="32" t="str">
        <f t="shared" si="24"/>
        <v/>
      </c>
      <c r="E37" s="32" t="str">
        <f t="shared" si="26"/>
        <v/>
      </c>
      <c r="F37" s="33" t="str">
        <f t="shared" si="25"/>
        <v/>
      </c>
      <c r="G37" s="33" t="str">
        <f t="shared" si="8"/>
        <v/>
      </c>
      <c r="H37" s="39"/>
      <c r="I37" s="47" t="str">
        <f t="shared" si="2"/>
        <v/>
      </c>
      <c r="J37" s="40"/>
      <c r="K37" s="32" t="str">
        <f t="shared" si="18"/>
        <v/>
      </c>
      <c r="L37" s="7" t="str">
        <f t="shared" si="19"/>
        <v/>
      </c>
      <c r="M37" s="34" t="str">
        <f t="shared" si="20"/>
        <v/>
      </c>
      <c r="N37" s="34" t="str">
        <f t="shared" si="21"/>
        <v/>
      </c>
      <c r="O37" s="36"/>
      <c r="P37" s="33" t="str">
        <f t="shared" si="22"/>
        <v/>
      </c>
      <c r="Q37" s="41"/>
      <c r="R37" s="56" t="str">
        <f t="shared" si="12"/>
        <v/>
      </c>
      <c r="S37" s="42"/>
      <c r="T37" s="43" t="str">
        <f t="shared" si="23"/>
        <v/>
      </c>
      <c r="U37" s="44"/>
      <c r="V37" s="35" t="str">
        <f t="shared" si="13"/>
        <v/>
      </c>
      <c r="W37" s="15"/>
      <c r="X37" s="44"/>
      <c r="Y37" s="35" t="str">
        <f t="shared" si="14"/>
        <v/>
      </c>
    </row>
    <row r="38" spans="1:25" x14ac:dyDescent="0.25">
      <c r="A38" s="49"/>
      <c r="B38" s="48"/>
      <c r="C38" s="59"/>
      <c r="D38" s="32" t="str">
        <f t="shared" si="24"/>
        <v/>
      </c>
      <c r="E38" s="32" t="str">
        <f t="shared" si="26"/>
        <v/>
      </c>
      <c r="F38" s="33" t="str">
        <f t="shared" si="25"/>
        <v/>
      </c>
      <c r="G38" s="33" t="str">
        <f t="shared" si="8"/>
        <v/>
      </c>
      <c r="H38" s="39"/>
      <c r="I38" s="47" t="str">
        <f t="shared" si="2"/>
        <v/>
      </c>
      <c r="J38" s="40"/>
      <c r="K38" s="32" t="str">
        <f t="shared" si="18"/>
        <v/>
      </c>
      <c r="L38" s="7" t="str">
        <f t="shared" si="19"/>
        <v/>
      </c>
      <c r="M38" s="34" t="str">
        <f t="shared" si="20"/>
        <v/>
      </c>
      <c r="N38" s="34" t="str">
        <f t="shared" si="21"/>
        <v/>
      </c>
      <c r="O38" s="36"/>
      <c r="P38" s="33" t="str">
        <f t="shared" si="22"/>
        <v/>
      </c>
      <c r="Q38" s="41"/>
      <c r="R38" s="56" t="str">
        <f t="shared" si="12"/>
        <v/>
      </c>
      <c r="S38" s="42"/>
      <c r="T38" s="43" t="str">
        <f t="shared" si="23"/>
        <v/>
      </c>
      <c r="U38" s="44"/>
      <c r="V38" s="35" t="str">
        <f t="shared" si="13"/>
        <v/>
      </c>
      <c r="W38" s="15"/>
      <c r="X38" s="44"/>
      <c r="Y38" s="35" t="str">
        <f t="shared" si="14"/>
        <v/>
      </c>
    </row>
    <row r="39" spans="1:25" x14ac:dyDescent="0.25">
      <c r="A39" s="49"/>
      <c r="B39" s="48"/>
      <c r="C39" s="59"/>
      <c r="D39" s="32" t="str">
        <f t="shared" si="24"/>
        <v/>
      </c>
      <c r="E39" s="32" t="str">
        <f t="shared" si="26"/>
        <v/>
      </c>
      <c r="F39" s="33" t="str">
        <f t="shared" si="25"/>
        <v/>
      </c>
      <c r="G39" s="33" t="str">
        <f t="shared" si="8"/>
        <v/>
      </c>
      <c r="H39" s="39"/>
      <c r="I39" s="47" t="str">
        <f t="shared" ref="I39:I70" si="27">IF(OR(E39="",H39=""),"",IF(F39&gt;$G$6,(G39*H39*E39),IF(F39&lt;($G$6*-1),(G39*H39*E39),"$0.00")))</f>
        <v/>
      </c>
      <c r="J39" s="40"/>
      <c r="K39" s="32" t="str">
        <f t="shared" si="18"/>
        <v/>
      </c>
      <c r="L39" s="7" t="str">
        <f t="shared" si="19"/>
        <v/>
      </c>
      <c r="M39" s="34" t="str">
        <f t="shared" si="20"/>
        <v/>
      </c>
      <c r="N39" s="34" t="str">
        <f t="shared" si="21"/>
        <v/>
      </c>
      <c r="O39" s="36"/>
      <c r="P39" s="33" t="str">
        <f t="shared" si="22"/>
        <v/>
      </c>
      <c r="Q39" s="41"/>
      <c r="R39" s="56" t="str">
        <f t="shared" si="12"/>
        <v/>
      </c>
      <c r="S39" s="42"/>
      <c r="T39" s="43" t="str">
        <f t="shared" si="23"/>
        <v/>
      </c>
      <c r="U39" s="44"/>
      <c r="V39" s="35" t="str">
        <f t="shared" si="13"/>
        <v/>
      </c>
      <c r="W39" s="15"/>
      <c r="X39" s="44"/>
      <c r="Y39" s="35" t="str">
        <f t="shared" si="14"/>
        <v/>
      </c>
    </row>
    <row r="40" spans="1:25" x14ac:dyDescent="0.25">
      <c r="A40" s="49"/>
      <c r="B40" s="48"/>
      <c r="C40" s="59"/>
      <c r="D40" s="32" t="str">
        <f t="shared" si="24"/>
        <v/>
      </c>
      <c r="E40" s="32" t="str">
        <f t="shared" si="26"/>
        <v/>
      </c>
      <c r="F40" s="33" t="str">
        <f t="shared" si="25"/>
        <v/>
      </c>
      <c r="G40" s="33" t="str">
        <f t="shared" si="8"/>
        <v/>
      </c>
      <c r="H40" s="39"/>
      <c r="I40" s="47" t="str">
        <f t="shared" si="27"/>
        <v/>
      </c>
      <c r="J40" s="40"/>
      <c r="K40" s="32" t="str">
        <f t="shared" si="18"/>
        <v/>
      </c>
      <c r="L40" s="7" t="str">
        <f t="shared" si="19"/>
        <v/>
      </c>
      <c r="M40" s="34" t="str">
        <f t="shared" si="20"/>
        <v/>
      </c>
      <c r="N40" s="34" t="str">
        <f t="shared" si="21"/>
        <v/>
      </c>
      <c r="O40" s="36"/>
      <c r="P40" s="33" t="str">
        <f t="shared" si="22"/>
        <v/>
      </c>
      <c r="Q40" s="41"/>
      <c r="R40" s="56" t="str">
        <f t="shared" si="12"/>
        <v/>
      </c>
      <c r="S40" s="42"/>
      <c r="T40" s="43" t="str">
        <f t="shared" si="23"/>
        <v/>
      </c>
      <c r="U40" s="44"/>
      <c r="V40" s="35" t="str">
        <f t="shared" si="13"/>
        <v/>
      </c>
      <c r="W40" s="15"/>
      <c r="X40" s="44"/>
      <c r="Y40" s="35" t="str">
        <f t="shared" si="14"/>
        <v/>
      </c>
    </row>
    <row r="41" spans="1:25" x14ac:dyDescent="0.25">
      <c r="A41" s="49"/>
      <c r="B41" s="48"/>
      <c r="C41" s="37"/>
      <c r="D41" s="32" t="str">
        <f t="shared" si="24"/>
        <v/>
      </c>
      <c r="E41" s="32" t="str">
        <f t="shared" si="26"/>
        <v/>
      </c>
      <c r="F41" s="33" t="str">
        <f t="shared" si="25"/>
        <v/>
      </c>
      <c r="G41" s="33" t="str">
        <f t="shared" si="8"/>
        <v/>
      </c>
      <c r="H41" s="39"/>
      <c r="I41" s="47" t="str">
        <f t="shared" si="27"/>
        <v/>
      </c>
      <c r="J41" s="40"/>
      <c r="K41" s="32" t="str">
        <f t="shared" si="18"/>
        <v/>
      </c>
      <c r="L41" s="7" t="str">
        <f t="shared" si="19"/>
        <v/>
      </c>
      <c r="M41" s="34" t="str">
        <f t="shared" si="20"/>
        <v/>
      </c>
      <c r="N41" s="34" t="str">
        <f t="shared" si="21"/>
        <v/>
      </c>
      <c r="O41" s="36"/>
      <c r="P41" s="33" t="str">
        <f t="shared" si="22"/>
        <v/>
      </c>
      <c r="Q41" s="41"/>
      <c r="R41" s="56" t="str">
        <f t="shared" si="12"/>
        <v/>
      </c>
      <c r="S41" s="42"/>
      <c r="T41" s="43" t="str">
        <f t="shared" si="23"/>
        <v/>
      </c>
      <c r="U41" s="44"/>
      <c r="V41" s="35" t="str">
        <f t="shared" si="13"/>
        <v/>
      </c>
      <c r="W41" s="15"/>
      <c r="X41" s="44"/>
      <c r="Y41" s="35" t="str">
        <f t="shared" si="14"/>
        <v/>
      </c>
    </row>
    <row r="42" spans="1:25" ht="13" thickBot="1" x14ac:dyDescent="0.3">
      <c r="A42" s="49"/>
      <c r="B42" s="48"/>
      <c r="C42" s="37"/>
      <c r="D42" s="32" t="str">
        <f t="shared" si="24"/>
        <v/>
      </c>
      <c r="E42" s="32" t="str">
        <f t="shared" si="26"/>
        <v/>
      </c>
      <c r="F42" s="33" t="str">
        <f t="shared" si="25"/>
        <v/>
      </c>
      <c r="G42" s="33" t="str">
        <f t="shared" si="8"/>
        <v/>
      </c>
      <c r="H42" s="39"/>
      <c r="I42" s="47" t="str">
        <f t="shared" si="27"/>
        <v/>
      </c>
      <c r="J42" s="40"/>
      <c r="K42" s="32" t="str">
        <f t="shared" si="18"/>
        <v/>
      </c>
      <c r="L42" s="7" t="str">
        <f t="shared" si="19"/>
        <v/>
      </c>
      <c r="M42" s="34" t="str">
        <f t="shared" si="20"/>
        <v/>
      </c>
      <c r="N42" s="34" t="str">
        <f t="shared" si="21"/>
        <v/>
      </c>
      <c r="O42" s="36"/>
      <c r="P42" s="33" t="str">
        <f t="shared" si="22"/>
        <v/>
      </c>
      <c r="Q42" s="41"/>
      <c r="R42" s="56" t="str">
        <f t="shared" si="12"/>
        <v/>
      </c>
      <c r="S42" s="42"/>
      <c r="T42" s="43" t="str">
        <f t="shared" si="23"/>
        <v/>
      </c>
      <c r="U42" s="44"/>
      <c r="V42" s="35" t="str">
        <f t="shared" si="13"/>
        <v/>
      </c>
      <c r="W42" s="15"/>
      <c r="X42" s="44"/>
      <c r="Y42" s="35" t="str">
        <f t="shared" si="14"/>
        <v/>
      </c>
    </row>
    <row r="43" spans="1:25" ht="13" hidden="1" thickBot="1" x14ac:dyDescent="0.3">
      <c r="A43" s="49"/>
      <c r="B43" s="48"/>
      <c r="C43" s="37"/>
      <c r="D43" s="32" t="str">
        <f t="shared" si="24"/>
        <v/>
      </c>
      <c r="E43" s="32" t="str">
        <f t="shared" si="26"/>
        <v/>
      </c>
      <c r="F43" s="33" t="str">
        <f t="shared" si="25"/>
        <v/>
      </c>
      <c r="G43" s="33" t="str">
        <f t="shared" si="8"/>
        <v/>
      </c>
      <c r="H43" s="39"/>
      <c r="I43" s="47" t="str">
        <f t="shared" si="27"/>
        <v/>
      </c>
      <c r="J43" s="40"/>
      <c r="K43" s="32" t="str">
        <f t="shared" si="18"/>
        <v/>
      </c>
      <c r="L43" s="7" t="str">
        <f t="shared" si="19"/>
        <v/>
      </c>
      <c r="M43" s="34" t="str">
        <f t="shared" si="20"/>
        <v/>
      </c>
      <c r="N43" s="34" t="str">
        <f t="shared" si="21"/>
        <v/>
      </c>
      <c r="O43" s="36"/>
      <c r="P43" s="33" t="str">
        <f t="shared" si="22"/>
        <v/>
      </c>
      <c r="Q43" s="41"/>
      <c r="R43" s="41"/>
      <c r="S43" s="42"/>
      <c r="T43" s="43" t="str">
        <f t="shared" si="23"/>
        <v/>
      </c>
      <c r="U43" s="44"/>
      <c r="V43" s="35" t="str">
        <f t="shared" si="13"/>
        <v/>
      </c>
      <c r="W43" s="15"/>
      <c r="X43" s="44"/>
      <c r="Y43" s="35" t="str">
        <f>IF(OR(I43="",Q43="",X43=""),"",ROUND((Q43+I43+#REF!)*T43*(X43-1),2))</f>
        <v/>
      </c>
    </row>
    <row r="44" spans="1:25" ht="13" hidden="1" thickBot="1" x14ac:dyDescent="0.3">
      <c r="A44" s="49"/>
      <c r="B44" s="48"/>
      <c r="C44" s="37"/>
      <c r="D44" s="32" t="str">
        <f t="shared" si="24"/>
        <v/>
      </c>
      <c r="E44" s="32" t="str">
        <f t="shared" si="26"/>
        <v/>
      </c>
      <c r="F44" s="33" t="str">
        <f t="shared" si="25"/>
        <v/>
      </c>
      <c r="G44" s="33" t="str">
        <f t="shared" si="8"/>
        <v/>
      </c>
      <c r="H44" s="39"/>
      <c r="I44" s="47" t="str">
        <f t="shared" si="27"/>
        <v/>
      </c>
      <c r="J44" s="40"/>
      <c r="K44" s="32" t="str">
        <f t="shared" si="18"/>
        <v/>
      </c>
      <c r="L44" s="7" t="str">
        <f t="shared" si="19"/>
        <v/>
      </c>
      <c r="M44" s="34" t="str">
        <f t="shared" si="20"/>
        <v/>
      </c>
      <c r="N44" s="34" t="str">
        <f t="shared" si="21"/>
        <v/>
      </c>
      <c r="O44" s="36"/>
      <c r="P44" s="33" t="str">
        <f t="shared" si="22"/>
        <v/>
      </c>
      <c r="Q44" s="41"/>
      <c r="R44" s="41"/>
      <c r="S44" s="42"/>
      <c r="T44" s="43" t="str">
        <f t="shared" si="23"/>
        <v/>
      </c>
      <c r="U44" s="44"/>
      <c r="V44" s="35" t="str">
        <f t="shared" si="13"/>
        <v/>
      </c>
      <c r="W44" s="15"/>
      <c r="X44" s="44"/>
      <c r="Y44" s="35" t="str">
        <f>IF(OR(I44="",Q44="",X44=""),"",ROUND((Q44+I44+#REF!)*T44*(X44-1),2))</f>
        <v/>
      </c>
    </row>
    <row r="45" spans="1:25" ht="13" hidden="1" thickBot="1" x14ac:dyDescent="0.3">
      <c r="A45" s="49"/>
      <c r="B45" s="48"/>
      <c r="C45" s="37"/>
      <c r="D45" s="32" t="str">
        <f t="shared" si="24"/>
        <v/>
      </c>
      <c r="E45" s="32" t="str">
        <f t="shared" si="26"/>
        <v/>
      </c>
      <c r="F45" s="33" t="str">
        <f t="shared" si="25"/>
        <v/>
      </c>
      <c r="G45" s="33" t="str">
        <f t="shared" si="8"/>
        <v/>
      </c>
      <c r="H45" s="39"/>
      <c r="I45" s="47" t="str">
        <f t="shared" si="27"/>
        <v/>
      </c>
      <c r="J45" s="40"/>
      <c r="K45" s="32" t="str">
        <f t="shared" si="18"/>
        <v/>
      </c>
      <c r="L45" s="7" t="str">
        <f t="shared" si="19"/>
        <v/>
      </c>
      <c r="M45" s="34" t="str">
        <f t="shared" si="20"/>
        <v/>
      </c>
      <c r="N45" s="34" t="str">
        <f t="shared" si="21"/>
        <v/>
      </c>
      <c r="O45" s="36"/>
      <c r="P45" s="33" t="str">
        <f t="shared" si="22"/>
        <v/>
      </c>
      <c r="Q45" s="41"/>
      <c r="R45" s="41"/>
      <c r="S45" s="42"/>
      <c r="T45" s="43" t="str">
        <f t="shared" si="23"/>
        <v/>
      </c>
      <c r="U45" s="44"/>
      <c r="V45" s="35" t="str">
        <f t="shared" si="13"/>
        <v/>
      </c>
      <c r="W45" s="15"/>
      <c r="X45" s="44"/>
      <c r="Y45" s="35" t="str">
        <f>IF(OR(I45="",Q45="",X45=""),"",ROUND((Q45+I45+#REF!)*T45*(X45-1),2))</f>
        <v/>
      </c>
    </row>
    <row r="46" spans="1:25" ht="13" hidden="1" thickBot="1" x14ac:dyDescent="0.3">
      <c r="A46" s="49"/>
      <c r="B46" s="48"/>
      <c r="C46" s="37"/>
      <c r="D46" s="32" t="str">
        <f t="shared" si="24"/>
        <v/>
      </c>
      <c r="E46" s="32" t="str">
        <f t="shared" si="26"/>
        <v/>
      </c>
      <c r="F46" s="33" t="str">
        <f t="shared" si="25"/>
        <v/>
      </c>
      <c r="G46" s="33" t="str">
        <f t="shared" si="8"/>
        <v/>
      </c>
      <c r="H46" s="39"/>
      <c r="I46" s="47" t="str">
        <f t="shared" si="27"/>
        <v/>
      </c>
      <c r="J46" s="40"/>
      <c r="K46" s="32" t="str">
        <f t="shared" si="18"/>
        <v/>
      </c>
      <c r="L46" s="7" t="str">
        <f t="shared" si="19"/>
        <v/>
      </c>
      <c r="M46" s="34" t="str">
        <f t="shared" si="20"/>
        <v/>
      </c>
      <c r="N46" s="34" t="str">
        <f t="shared" si="21"/>
        <v/>
      </c>
      <c r="O46" s="36"/>
      <c r="P46" s="33" t="str">
        <f t="shared" si="22"/>
        <v/>
      </c>
      <c r="Q46" s="41"/>
      <c r="R46" s="41"/>
      <c r="S46" s="42"/>
      <c r="T46" s="43" t="str">
        <f t="shared" si="23"/>
        <v/>
      </c>
      <c r="U46" s="44"/>
      <c r="V46" s="35" t="str">
        <f t="shared" si="13"/>
        <v/>
      </c>
      <c r="W46" s="15"/>
      <c r="X46" s="44"/>
      <c r="Y46" s="35" t="str">
        <f>IF(OR(I46="",Q46="",X46=""),"",ROUND((Q46+I46+#REF!)*T46*(X46-1),2))</f>
        <v/>
      </c>
    </row>
    <row r="47" spans="1:25" ht="13" hidden="1" thickBot="1" x14ac:dyDescent="0.3">
      <c r="A47" s="49"/>
      <c r="B47" s="48"/>
      <c r="C47" s="37"/>
      <c r="D47" s="32" t="str">
        <f t="shared" si="24"/>
        <v/>
      </c>
      <c r="E47" s="32" t="str">
        <f t="shared" si="26"/>
        <v/>
      </c>
      <c r="F47" s="33" t="str">
        <f t="shared" si="25"/>
        <v/>
      </c>
      <c r="G47" s="33" t="str">
        <f t="shared" si="8"/>
        <v/>
      </c>
      <c r="H47" s="39"/>
      <c r="I47" s="47" t="str">
        <f t="shared" si="27"/>
        <v/>
      </c>
      <c r="J47" s="40"/>
      <c r="K47" s="32" t="str">
        <f t="shared" si="18"/>
        <v/>
      </c>
      <c r="L47" s="7" t="str">
        <f t="shared" si="19"/>
        <v/>
      </c>
      <c r="M47" s="34" t="str">
        <f t="shared" si="20"/>
        <v/>
      </c>
      <c r="N47" s="34" t="str">
        <f t="shared" si="21"/>
        <v/>
      </c>
      <c r="O47" s="36"/>
      <c r="P47" s="33" t="str">
        <f t="shared" si="22"/>
        <v/>
      </c>
      <c r="Q47" s="41"/>
      <c r="R47" s="41"/>
      <c r="S47" s="42"/>
      <c r="T47" s="43" t="str">
        <f t="shared" si="23"/>
        <v/>
      </c>
      <c r="U47" s="44"/>
      <c r="V47" s="35" t="str">
        <f t="shared" si="13"/>
        <v/>
      </c>
      <c r="W47" s="15"/>
      <c r="X47" s="44"/>
      <c r="Y47" s="35" t="str">
        <f>IF(OR(I47="",Q47="",X47=""),"",ROUND((Q47+I47+#REF!)*T47*(X47-1),2))</f>
        <v/>
      </c>
    </row>
    <row r="48" spans="1:25" ht="13" hidden="1" thickBot="1" x14ac:dyDescent="0.3">
      <c r="A48" s="49"/>
      <c r="B48" s="48"/>
      <c r="C48" s="37"/>
      <c r="D48" s="32" t="str">
        <f t="shared" si="24"/>
        <v/>
      </c>
      <c r="E48" s="32" t="str">
        <f t="shared" si="26"/>
        <v/>
      </c>
      <c r="F48" s="33" t="str">
        <f t="shared" si="25"/>
        <v/>
      </c>
      <c r="G48" s="33" t="str">
        <f t="shared" si="8"/>
        <v/>
      </c>
      <c r="H48" s="39"/>
      <c r="I48" s="47" t="str">
        <f t="shared" si="27"/>
        <v/>
      </c>
      <c r="J48" s="40"/>
      <c r="K48" s="32" t="str">
        <f t="shared" si="18"/>
        <v/>
      </c>
      <c r="L48" s="7" t="str">
        <f t="shared" si="19"/>
        <v/>
      </c>
      <c r="M48" s="34" t="str">
        <f t="shared" si="20"/>
        <v/>
      </c>
      <c r="N48" s="34" t="str">
        <f t="shared" si="21"/>
        <v/>
      </c>
      <c r="O48" s="36"/>
      <c r="P48" s="33" t="str">
        <f t="shared" si="22"/>
        <v/>
      </c>
      <c r="Q48" s="41"/>
      <c r="R48" s="41"/>
      <c r="S48" s="42"/>
      <c r="T48" s="43" t="str">
        <f t="shared" si="23"/>
        <v/>
      </c>
      <c r="U48" s="44"/>
      <c r="V48" s="35" t="str">
        <f t="shared" si="13"/>
        <v/>
      </c>
      <c r="W48" s="15"/>
      <c r="X48" s="44"/>
      <c r="Y48" s="35" t="str">
        <f>IF(OR(I48="",Q48="",X48=""),"",ROUND((Q48+I48+#REF!)*T48*(X48-1),2))</f>
        <v/>
      </c>
    </row>
    <row r="49" spans="1:25" ht="13" hidden="1" thickBot="1" x14ac:dyDescent="0.3">
      <c r="A49" s="49"/>
      <c r="B49" s="48"/>
      <c r="C49" s="37"/>
      <c r="D49" s="32" t="str">
        <f t="shared" si="24"/>
        <v/>
      </c>
      <c r="E49" s="32" t="str">
        <f t="shared" si="26"/>
        <v/>
      </c>
      <c r="F49" s="33" t="str">
        <f t="shared" si="25"/>
        <v/>
      </c>
      <c r="G49" s="33" t="str">
        <f t="shared" si="8"/>
        <v/>
      </c>
      <c r="H49" s="39"/>
      <c r="I49" s="47" t="str">
        <f t="shared" si="27"/>
        <v/>
      </c>
      <c r="J49" s="40"/>
      <c r="K49" s="32" t="str">
        <f t="shared" si="18"/>
        <v/>
      </c>
      <c r="L49" s="7" t="str">
        <f t="shared" si="19"/>
        <v/>
      </c>
      <c r="M49" s="34" t="str">
        <f t="shared" si="20"/>
        <v/>
      </c>
      <c r="N49" s="34" t="str">
        <f t="shared" si="21"/>
        <v/>
      </c>
      <c r="O49" s="36"/>
      <c r="P49" s="33" t="str">
        <f t="shared" si="22"/>
        <v/>
      </c>
      <c r="Q49" s="41"/>
      <c r="R49" s="41"/>
      <c r="S49" s="42"/>
      <c r="T49" s="43" t="str">
        <f t="shared" si="23"/>
        <v/>
      </c>
      <c r="U49" s="44"/>
      <c r="V49" s="35" t="str">
        <f t="shared" si="13"/>
        <v/>
      </c>
      <c r="W49" s="15"/>
      <c r="X49" s="44"/>
      <c r="Y49" s="35" t="str">
        <f>IF(OR(I49="",Q49="",X49=""),"",ROUND((Q49+I49+#REF!)*T49*(X49-1),2))</f>
        <v/>
      </c>
    </row>
    <row r="50" spans="1:25" ht="13" hidden="1" thickBot="1" x14ac:dyDescent="0.3">
      <c r="A50" s="49"/>
      <c r="B50" s="48"/>
      <c r="C50" s="37"/>
      <c r="D50" s="32" t="str">
        <f t="shared" si="24"/>
        <v/>
      </c>
      <c r="E50" s="32" t="str">
        <f t="shared" si="26"/>
        <v/>
      </c>
      <c r="F50" s="33" t="str">
        <f t="shared" si="25"/>
        <v/>
      </c>
      <c r="G50" s="33" t="str">
        <f t="shared" si="8"/>
        <v/>
      </c>
      <c r="H50" s="39"/>
      <c r="I50" s="47" t="str">
        <f t="shared" si="27"/>
        <v/>
      </c>
      <c r="J50" s="40"/>
      <c r="K50" s="32" t="str">
        <f t="shared" si="18"/>
        <v/>
      </c>
      <c r="L50" s="7" t="str">
        <f t="shared" si="19"/>
        <v/>
      </c>
      <c r="M50" s="34" t="str">
        <f t="shared" si="20"/>
        <v/>
      </c>
      <c r="N50" s="34" t="str">
        <f t="shared" si="21"/>
        <v/>
      </c>
      <c r="O50" s="36"/>
      <c r="P50" s="33" t="str">
        <f t="shared" si="22"/>
        <v/>
      </c>
      <c r="Q50" s="41"/>
      <c r="R50" s="41"/>
      <c r="S50" s="42"/>
      <c r="T50" s="43" t="str">
        <f t="shared" si="23"/>
        <v/>
      </c>
      <c r="U50" s="44"/>
      <c r="V50" s="35" t="str">
        <f t="shared" si="13"/>
        <v/>
      </c>
      <c r="W50" s="15"/>
      <c r="X50" s="44"/>
      <c r="Y50" s="35" t="str">
        <f>IF(OR(I50="",Q50="",X50=""),"",ROUND((Q50+I50+#REF!)*T50*(X50-1),2))</f>
        <v/>
      </c>
    </row>
    <row r="51" spans="1:25" ht="13" hidden="1" thickBot="1" x14ac:dyDescent="0.3">
      <c r="A51" s="49"/>
      <c r="B51" s="48"/>
      <c r="C51" s="37"/>
      <c r="D51" s="32" t="str">
        <f t="shared" si="24"/>
        <v/>
      </c>
      <c r="E51" s="32" t="str">
        <f t="shared" si="26"/>
        <v/>
      </c>
      <c r="F51" s="33" t="str">
        <f t="shared" si="25"/>
        <v/>
      </c>
      <c r="G51" s="33" t="str">
        <f t="shared" si="8"/>
        <v/>
      </c>
      <c r="H51" s="39"/>
      <c r="I51" s="47" t="str">
        <f t="shared" si="27"/>
        <v/>
      </c>
      <c r="J51" s="40"/>
      <c r="K51" s="32" t="str">
        <f t="shared" si="18"/>
        <v/>
      </c>
      <c r="L51" s="7" t="str">
        <f t="shared" si="19"/>
        <v/>
      </c>
      <c r="M51" s="34" t="str">
        <f t="shared" si="20"/>
        <v/>
      </c>
      <c r="N51" s="34" t="str">
        <f t="shared" si="21"/>
        <v/>
      </c>
      <c r="O51" s="36"/>
      <c r="P51" s="33" t="str">
        <f t="shared" si="22"/>
        <v/>
      </c>
      <c r="Q51" s="41"/>
      <c r="R51" s="41"/>
      <c r="S51" s="42"/>
      <c r="T51" s="43" t="str">
        <f t="shared" si="23"/>
        <v/>
      </c>
      <c r="U51" s="44"/>
      <c r="V51" s="35" t="str">
        <f t="shared" si="13"/>
        <v/>
      </c>
      <c r="W51" s="15"/>
      <c r="X51" s="44"/>
      <c r="Y51" s="35" t="str">
        <f>IF(OR(I51="",Q51="",X51=""),"",ROUND((Q51+I51+#REF!)*T51*(X51-1),2))</f>
        <v/>
      </c>
    </row>
    <row r="52" spans="1:25" ht="13" hidden="1" thickBot="1" x14ac:dyDescent="0.3">
      <c r="A52" s="49"/>
      <c r="B52" s="48"/>
      <c r="C52" s="37"/>
      <c r="D52" s="32" t="str">
        <f t="shared" si="24"/>
        <v/>
      </c>
      <c r="E52" s="32" t="str">
        <f t="shared" si="26"/>
        <v/>
      </c>
      <c r="F52" s="33" t="str">
        <f t="shared" si="25"/>
        <v/>
      </c>
      <c r="G52" s="33" t="str">
        <f t="shared" si="8"/>
        <v/>
      </c>
      <c r="H52" s="39"/>
      <c r="I52" s="47" t="str">
        <f t="shared" si="27"/>
        <v/>
      </c>
      <c r="J52" s="40"/>
      <c r="K52" s="32" t="str">
        <f t="shared" si="18"/>
        <v/>
      </c>
      <c r="L52" s="7" t="str">
        <f t="shared" si="19"/>
        <v/>
      </c>
      <c r="M52" s="34" t="str">
        <f t="shared" si="20"/>
        <v/>
      </c>
      <c r="N52" s="34" t="str">
        <f t="shared" si="21"/>
        <v/>
      </c>
      <c r="O52" s="36"/>
      <c r="P52" s="33" t="str">
        <f t="shared" si="22"/>
        <v/>
      </c>
      <c r="Q52" s="41"/>
      <c r="R52" s="41"/>
      <c r="S52" s="42"/>
      <c r="T52" s="43" t="str">
        <f t="shared" si="23"/>
        <v/>
      </c>
      <c r="U52" s="44"/>
      <c r="V52" s="35" t="str">
        <f t="shared" si="13"/>
        <v/>
      </c>
      <c r="W52" s="15"/>
      <c r="X52" s="44"/>
      <c r="Y52" s="35" t="str">
        <f>IF(OR(I52="",Q52="",X52=""),"",ROUND((Q52+I52+#REF!)*T52*(X52-1),2))</f>
        <v/>
      </c>
    </row>
    <row r="53" spans="1:25" ht="13" hidden="1" thickBot="1" x14ac:dyDescent="0.3">
      <c r="A53" s="49"/>
      <c r="B53" s="48"/>
      <c r="C53" s="37"/>
      <c r="D53" s="32" t="str">
        <f t="shared" si="24"/>
        <v/>
      </c>
      <c r="E53" s="32" t="str">
        <f t="shared" si="26"/>
        <v/>
      </c>
      <c r="F53" s="33" t="str">
        <f t="shared" si="25"/>
        <v/>
      </c>
      <c r="G53" s="33" t="str">
        <f t="shared" si="8"/>
        <v/>
      </c>
      <c r="H53" s="39"/>
      <c r="I53" s="47" t="str">
        <f t="shared" si="27"/>
        <v/>
      </c>
      <c r="J53" s="40"/>
      <c r="K53" s="32" t="str">
        <f t="shared" si="18"/>
        <v/>
      </c>
      <c r="L53" s="7" t="str">
        <f t="shared" si="19"/>
        <v/>
      </c>
      <c r="M53" s="34" t="str">
        <f t="shared" si="20"/>
        <v/>
      </c>
      <c r="N53" s="34" t="str">
        <f t="shared" si="21"/>
        <v/>
      </c>
      <c r="O53" s="36"/>
      <c r="P53" s="33" t="str">
        <f t="shared" si="22"/>
        <v/>
      </c>
      <c r="Q53" s="41"/>
      <c r="R53" s="41"/>
      <c r="S53" s="42"/>
      <c r="T53" s="43" t="str">
        <f t="shared" si="23"/>
        <v/>
      </c>
      <c r="U53" s="44"/>
      <c r="V53" s="35" t="str">
        <f t="shared" si="13"/>
        <v/>
      </c>
      <c r="W53" s="15"/>
      <c r="X53" s="44"/>
      <c r="Y53" s="35" t="str">
        <f>IF(OR(I53="",Q53="",X53=""),"",ROUND((Q53+I53+#REF!)*T53*(X53-1),2))</f>
        <v/>
      </c>
    </row>
    <row r="54" spans="1:25" ht="13" hidden="1" thickBot="1" x14ac:dyDescent="0.3">
      <c r="A54" s="49"/>
      <c r="B54" s="48"/>
      <c r="C54" s="37"/>
      <c r="D54" s="32" t="str">
        <f t="shared" si="24"/>
        <v/>
      </c>
      <c r="E54" s="32" t="str">
        <f t="shared" si="26"/>
        <v/>
      </c>
      <c r="F54" s="33" t="str">
        <f t="shared" si="25"/>
        <v/>
      </c>
      <c r="G54" s="33" t="str">
        <f t="shared" si="8"/>
        <v/>
      </c>
      <c r="H54" s="39"/>
      <c r="I54" s="47" t="str">
        <f t="shared" si="27"/>
        <v/>
      </c>
      <c r="J54" s="40"/>
      <c r="K54" s="32" t="str">
        <f t="shared" si="18"/>
        <v/>
      </c>
      <c r="L54" s="7" t="str">
        <f t="shared" si="19"/>
        <v/>
      </c>
      <c r="M54" s="34" t="str">
        <f t="shared" si="20"/>
        <v/>
      </c>
      <c r="N54" s="34" t="str">
        <f t="shared" si="21"/>
        <v/>
      </c>
      <c r="O54" s="36"/>
      <c r="P54" s="33" t="str">
        <f t="shared" si="22"/>
        <v/>
      </c>
      <c r="Q54" s="41"/>
      <c r="R54" s="41"/>
      <c r="S54" s="42"/>
      <c r="T54" s="43" t="str">
        <f t="shared" si="23"/>
        <v/>
      </c>
      <c r="U54" s="44"/>
      <c r="V54" s="35" t="str">
        <f t="shared" si="13"/>
        <v/>
      </c>
      <c r="W54" s="15"/>
      <c r="X54" s="44"/>
      <c r="Y54" s="35" t="str">
        <f>IF(OR(I54="",Q54="",X54=""),"",ROUND((Q54+I54+#REF!)*T54*(X54-1),2))</f>
        <v/>
      </c>
    </row>
    <row r="55" spans="1:25" ht="13" hidden="1" thickBot="1" x14ac:dyDescent="0.3">
      <c r="A55" s="49"/>
      <c r="B55" s="48"/>
      <c r="C55" s="37"/>
      <c r="D55" s="32" t="str">
        <f t="shared" si="24"/>
        <v/>
      </c>
      <c r="E55" s="32" t="str">
        <f t="shared" si="26"/>
        <v/>
      </c>
      <c r="F55" s="33" t="str">
        <f t="shared" si="25"/>
        <v/>
      </c>
      <c r="G55" s="33" t="str">
        <f t="shared" si="8"/>
        <v/>
      </c>
      <c r="H55" s="39"/>
      <c r="I55" s="47" t="str">
        <f t="shared" si="27"/>
        <v/>
      </c>
      <c r="J55" s="40"/>
      <c r="K55" s="32" t="str">
        <f t="shared" si="18"/>
        <v/>
      </c>
      <c r="L55" s="7" t="str">
        <f t="shared" si="19"/>
        <v/>
      </c>
      <c r="M55" s="34" t="str">
        <f t="shared" si="20"/>
        <v/>
      </c>
      <c r="N55" s="34" t="str">
        <f t="shared" si="21"/>
        <v/>
      </c>
      <c r="O55" s="36"/>
      <c r="P55" s="33" t="str">
        <f t="shared" si="22"/>
        <v/>
      </c>
      <c r="Q55" s="41"/>
      <c r="R55" s="41"/>
      <c r="S55" s="42"/>
      <c r="T55" s="43" t="str">
        <f t="shared" si="23"/>
        <v/>
      </c>
      <c r="U55" s="44"/>
      <c r="V55" s="35" t="str">
        <f t="shared" si="13"/>
        <v/>
      </c>
      <c r="W55" s="15"/>
      <c r="X55" s="44"/>
      <c r="Y55" s="35" t="str">
        <f>IF(OR(I55="",Q55="",X55=""),"",ROUND((Q55+I55+#REF!)*T55*(X55-1),2))</f>
        <v/>
      </c>
    </row>
    <row r="56" spans="1:25" ht="13" hidden="1" thickBot="1" x14ac:dyDescent="0.3">
      <c r="A56" s="49"/>
      <c r="B56" s="48"/>
      <c r="C56" s="37"/>
      <c r="D56" s="32" t="str">
        <f t="shared" si="24"/>
        <v/>
      </c>
      <c r="E56" s="32" t="str">
        <f t="shared" si="26"/>
        <v/>
      </c>
      <c r="F56" s="33" t="str">
        <f t="shared" si="25"/>
        <v/>
      </c>
      <c r="G56" s="33" t="str">
        <f t="shared" si="8"/>
        <v/>
      </c>
      <c r="H56" s="39"/>
      <c r="I56" s="47" t="str">
        <f t="shared" si="27"/>
        <v/>
      </c>
      <c r="J56" s="40"/>
      <c r="K56" s="32" t="str">
        <f t="shared" si="18"/>
        <v/>
      </c>
      <c r="L56" s="7" t="str">
        <f t="shared" si="19"/>
        <v/>
      </c>
      <c r="M56" s="34" t="str">
        <f t="shared" si="20"/>
        <v/>
      </c>
      <c r="N56" s="34" t="str">
        <f t="shared" si="21"/>
        <v/>
      </c>
      <c r="O56" s="36"/>
      <c r="P56" s="33" t="str">
        <f t="shared" si="22"/>
        <v/>
      </c>
      <c r="Q56" s="41"/>
      <c r="R56" s="41"/>
      <c r="S56" s="42"/>
      <c r="T56" s="43" t="str">
        <f t="shared" si="23"/>
        <v/>
      </c>
      <c r="U56" s="44"/>
      <c r="V56" s="35" t="str">
        <f t="shared" si="13"/>
        <v/>
      </c>
      <c r="W56" s="15"/>
      <c r="X56" s="44"/>
      <c r="Y56" s="35" t="str">
        <f>IF(OR(I56="",Q56="",X56=""),"",ROUND((Q56+I56+#REF!)*T56*(X56-1),2))</f>
        <v/>
      </c>
    </row>
    <row r="57" spans="1:25" ht="13" hidden="1" thickBot="1" x14ac:dyDescent="0.3">
      <c r="A57" s="49"/>
      <c r="B57" s="48"/>
      <c r="C57" s="37"/>
      <c r="D57" s="32" t="str">
        <f t="shared" si="24"/>
        <v/>
      </c>
      <c r="E57" s="32" t="str">
        <f t="shared" si="26"/>
        <v/>
      </c>
      <c r="F57" s="33" t="str">
        <f t="shared" si="25"/>
        <v/>
      </c>
      <c r="G57" s="33" t="str">
        <f t="shared" si="8"/>
        <v/>
      </c>
      <c r="H57" s="39"/>
      <c r="I57" s="47" t="str">
        <f t="shared" si="27"/>
        <v/>
      </c>
      <c r="J57" s="40"/>
      <c r="K57" s="32" t="str">
        <f t="shared" si="18"/>
        <v/>
      </c>
      <c r="L57" s="7" t="str">
        <f t="shared" si="19"/>
        <v/>
      </c>
      <c r="M57" s="34" t="str">
        <f t="shared" si="20"/>
        <v/>
      </c>
      <c r="N57" s="34" t="str">
        <f t="shared" si="21"/>
        <v/>
      </c>
      <c r="O57" s="36"/>
      <c r="P57" s="33" t="str">
        <f t="shared" si="22"/>
        <v/>
      </c>
      <c r="Q57" s="41"/>
      <c r="R57" s="41"/>
      <c r="S57" s="42"/>
      <c r="T57" s="43" t="str">
        <f t="shared" si="23"/>
        <v/>
      </c>
      <c r="U57" s="44"/>
      <c r="V57" s="35" t="str">
        <f t="shared" si="13"/>
        <v/>
      </c>
      <c r="W57" s="15"/>
      <c r="X57" s="44"/>
      <c r="Y57" s="35" t="str">
        <f>IF(OR(I57="",Q57="",X57=""),"",ROUND((Q57+I57+#REF!)*T57*(X57-1),2))</f>
        <v/>
      </c>
    </row>
    <row r="58" spans="1:25" ht="13" hidden="1" thickBot="1" x14ac:dyDescent="0.3">
      <c r="A58" s="49"/>
      <c r="B58" s="48"/>
      <c r="C58" s="37"/>
      <c r="D58" s="32" t="str">
        <f t="shared" si="24"/>
        <v/>
      </c>
      <c r="E58" s="32" t="str">
        <f t="shared" si="26"/>
        <v/>
      </c>
      <c r="F58" s="33" t="str">
        <f t="shared" si="25"/>
        <v/>
      </c>
      <c r="G58" s="33" t="str">
        <f t="shared" si="8"/>
        <v/>
      </c>
      <c r="H58" s="39"/>
      <c r="I58" s="47" t="str">
        <f t="shared" si="27"/>
        <v/>
      </c>
      <c r="J58" s="40"/>
      <c r="K58" s="32" t="str">
        <f t="shared" si="18"/>
        <v/>
      </c>
      <c r="L58" s="7" t="str">
        <f t="shared" si="19"/>
        <v/>
      </c>
      <c r="M58" s="34" t="str">
        <f t="shared" si="20"/>
        <v/>
      </c>
      <c r="N58" s="34" t="str">
        <f t="shared" si="21"/>
        <v/>
      </c>
      <c r="O58" s="36"/>
      <c r="P58" s="33" t="str">
        <f t="shared" si="22"/>
        <v/>
      </c>
      <c r="Q58" s="41"/>
      <c r="R58" s="41"/>
      <c r="S58" s="42"/>
      <c r="T58" s="43" t="str">
        <f t="shared" si="23"/>
        <v/>
      </c>
      <c r="U58" s="44"/>
      <c r="V58" s="35" t="str">
        <f t="shared" si="13"/>
        <v/>
      </c>
      <c r="W58" s="15"/>
      <c r="X58" s="44"/>
      <c r="Y58" s="35" t="str">
        <f>IF(OR(I58="",Q58="",X58=""),"",ROUND((Q58+I58+#REF!)*T58*(X58-1),2))</f>
        <v/>
      </c>
    </row>
    <row r="59" spans="1:25" ht="13" hidden="1" thickBot="1" x14ac:dyDescent="0.3">
      <c r="A59" s="49"/>
      <c r="B59" s="48"/>
      <c r="C59" s="37"/>
      <c r="D59" s="32" t="str">
        <f t="shared" si="24"/>
        <v/>
      </c>
      <c r="E59" s="32" t="str">
        <f t="shared" si="26"/>
        <v/>
      </c>
      <c r="F59" s="33" t="str">
        <f t="shared" si="25"/>
        <v/>
      </c>
      <c r="G59" s="33" t="str">
        <f t="shared" si="8"/>
        <v/>
      </c>
      <c r="H59" s="39"/>
      <c r="I59" s="47" t="str">
        <f t="shared" si="27"/>
        <v/>
      </c>
      <c r="J59" s="40"/>
      <c r="K59" s="32" t="str">
        <f t="shared" si="18"/>
        <v/>
      </c>
      <c r="L59" s="7" t="str">
        <f t="shared" si="19"/>
        <v/>
      </c>
      <c r="M59" s="34" t="str">
        <f t="shared" si="20"/>
        <v/>
      </c>
      <c r="N59" s="34" t="str">
        <f t="shared" si="21"/>
        <v/>
      </c>
      <c r="O59" s="36"/>
      <c r="P59" s="33" t="str">
        <f t="shared" si="22"/>
        <v/>
      </c>
      <c r="Q59" s="41"/>
      <c r="R59" s="41"/>
      <c r="S59" s="42"/>
      <c r="T59" s="43" t="str">
        <f t="shared" si="23"/>
        <v/>
      </c>
      <c r="U59" s="44"/>
      <c r="V59" s="35" t="str">
        <f t="shared" si="13"/>
        <v/>
      </c>
      <c r="W59" s="15"/>
      <c r="X59" s="44"/>
      <c r="Y59" s="35" t="str">
        <f>IF(OR(I59="",Q59="",X59=""),"",ROUND((Q59+I59+#REF!)*T59*(X59-1),2))</f>
        <v/>
      </c>
    </row>
    <row r="60" spans="1:25" ht="13" hidden="1" thickBot="1" x14ac:dyDescent="0.3">
      <c r="A60" s="49"/>
      <c r="B60" s="48"/>
      <c r="C60" s="37"/>
      <c r="D60" s="32" t="str">
        <f t="shared" si="24"/>
        <v/>
      </c>
      <c r="E60" s="32" t="str">
        <f t="shared" si="26"/>
        <v/>
      </c>
      <c r="F60" s="33" t="str">
        <f t="shared" si="25"/>
        <v/>
      </c>
      <c r="G60" s="33" t="str">
        <f t="shared" si="8"/>
        <v/>
      </c>
      <c r="H60" s="39"/>
      <c r="I60" s="47" t="str">
        <f t="shared" si="27"/>
        <v/>
      </c>
      <c r="J60" s="40"/>
      <c r="K60" s="32" t="str">
        <f t="shared" si="18"/>
        <v/>
      </c>
      <c r="L60" s="7" t="str">
        <f t="shared" si="19"/>
        <v/>
      </c>
      <c r="M60" s="34" t="str">
        <f t="shared" si="20"/>
        <v/>
      </c>
      <c r="N60" s="34" t="str">
        <f t="shared" si="21"/>
        <v/>
      </c>
      <c r="O60" s="36"/>
      <c r="P60" s="33" t="str">
        <f t="shared" si="22"/>
        <v/>
      </c>
      <c r="Q60" s="41"/>
      <c r="R60" s="41"/>
      <c r="S60" s="42"/>
      <c r="T60" s="43" t="str">
        <f t="shared" si="23"/>
        <v/>
      </c>
      <c r="U60" s="44"/>
      <c r="V60" s="35" t="str">
        <f t="shared" si="13"/>
        <v/>
      </c>
      <c r="W60" s="15"/>
      <c r="X60" s="44"/>
      <c r="Y60" s="35" t="str">
        <f>IF(OR(I60="",Q60="",X60=""),"",ROUND((Q60+I60+#REF!)*T60*(X60-1),2))</f>
        <v/>
      </c>
    </row>
    <row r="61" spans="1:25" ht="13" hidden="1" thickBot="1" x14ac:dyDescent="0.3">
      <c r="A61" s="49"/>
      <c r="B61" s="48"/>
      <c r="C61" s="37"/>
      <c r="D61" s="32" t="str">
        <f t="shared" si="24"/>
        <v/>
      </c>
      <c r="E61" s="32" t="str">
        <f t="shared" si="26"/>
        <v/>
      </c>
      <c r="F61" s="33" t="str">
        <f t="shared" si="25"/>
        <v/>
      </c>
      <c r="G61" s="33" t="str">
        <f t="shared" si="8"/>
        <v/>
      </c>
      <c r="H61" s="39"/>
      <c r="I61" s="47" t="str">
        <f t="shared" si="27"/>
        <v/>
      </c>
      <c r="J61" s="40"/>
      <c r="K61" s="32" t="str">
        <f t="shared" si="18"/>
        <v/>
      </c>
      <c r="L61" s="7" t="str">
        <f t="shared" si="19"/>
        <v/>
      </c>
      <c r="M61" s="34" t="str">
        <f t="shared" si="20"/>
        <v/>
      </c>
      <c r="N61" s="34" t="str">
        <f t="shared" si="21"/>
        <v/>
      </c>
      <c r="O61" s="36"/>
      <c r="P61" s="33" t="str">
        <f t="shared" si="22"/>
        <v/>
      </c>
      <c r="Q61" s="41"/>
      <c r="R61" s="41"/>
      <c r="S61" s="42"/>
      <c r="T61" s="43" t="str">
        <f t="shared" si="23"/>
        <v/>
      </c>
      <c r="U61" s="44"/>
      <c r="V61" s="35" t="str">
        <f t="shared" si="13"/>
        <v/>
      </c>
      <c r="W61" s="15"/>
      <c r="X61" s="44"/>
      <c r="Y61" s="35" t="str">
        <f>IF(OR(I61="",Q61="",X61=""),"",ROUND((Q61+I61+#REF!)*T61*(X61-1),2))</f>
        <v/>
      </c>
    </row>
    <row r="62" spans="1:25" ht="13" hidden="1" thickBot="1" x14ac:dyDescent="0.3">
      <c r="A62" s="49"/>
      <c r="B62" s="48"/>
      <c r="C62" s="37"/>
      <c r="D62" s="32" t="str">
        <f t="shared" si="24"/>
        <v/>
      </c>
      <c r="E62" s="32" t="str">
        <f t="shared" si="26"/>
        <v/>
      </c>
      <c r="F62" s="33" t="str">
        <f t="shared" si="25"/>
        <v/>
      </c>
      <c r="G62" s="33" t="str">
        <f t="shared" si="8"/>
        <v/>
      </c>
      <c r="H62" s="39"/>
      <c r="I62" s="47" t="str">
        <f t="shared" si="27"/>
        <v/>
      </c>
      <c r="J62" s="40"/>
      <c r="K62" s="32" t="str">
        <f t="shared" si="18"/>
        <v/>
      </c>
      <c r="L62" s="7" t="str">
        <f t="shared" si="19"/>
        <v/>
      </c>
      <c r="M62" s="34" t="str">
        <f t="shared" si="20"/>
        <v/>
      </c>
      <c r="N62" s="34" t="str">
        <f t="shared" si="21"/>
        <v/>
      </c>
      <c r="O62" s="36"/>
      <c r="P62" s="33" t="str">
        <f t="shared" si="22"/>
        <v/>
      </c>
      <c r="Q62" s="41"/>
      <c r="R62" s="41"/>
      <c r="S62" s="42"/>
      <c r="T62" s="43" t="str">
        <f t="shared" si="23"/>
        <v/>
      </c>
      <c r="U62" s="44"/>
      <c r="V62" s="35" t="str">
        <f t="shared" si="13"/>
        <v/>
      </c>
      <c r="W62" s="15"/>
      <c r="X62" s="44"/>
      <c r="Y62" s="35" t="str">
        <f>IF(OR(I62="",Q62="",X62=""),"",ROUND((Q62+I62+#REF!)*T62*(X62-1),2))</f>
        <v/>
      </c>
    </row>
    <row r="63" spans="1:25" ht="13" hidden="1" thickBot="1" x14ac:dyDescent="0.3">
      <c r="A63" s="49"/>
      <c r="B63" s="48"/>
      <c r="C63" s="37"/>
      <c r="D63" s="32" t="str">
        <f t="shared" si="24"/>
        <v/>
      </c>
      <c r="E63" s="32" t="str">
        <f t="shared" si="26"/>
        <v/>
      </c>
      <c r="F63" s="33" t="str">
        <f t="shared" si="25"/>
        <v/>
      </c>
      <c r="G63" s="33" t="str">
        <f t="shared" si="8"/>
        <v/>
      </c>
      <c r="H63" s="39"/>
      <c r="I63" s="47" t="str">
        <f t="shared" si="27"/>
        <v/>
      </c>
      <c r="J63" s="40"/>
      <c r="K63" s="32" t="str">
        <f t="shared" si="18"/>
        <v/>
      </c>
      <c r="L63" s="7" t="str">
        <f t="shared" si="19"/>
        <v/>
      </c>
      <c r="M63" s="34" t="str">
        <f t="shared" si="20"/>
        <v/>
      </c>
      <c r="N63" s="34" t="str">
        <f t="shared" si="21"/>
        <v/>
      </c>
      <c r="O63" s="36"/>
      <c r="P63" s="33" t="str">
        <f t="shared" si="22"/>
        <v/>
      </c>
      <c r="Q63" s="41"/>
      <c r="R63" s="41"/>
      <c r="S63" s="42"/>
      <c r="T63" s="43" t="str">
        <f t="shared" si="23"/>
        <v/>
      </c>
      <c r="U63" s="44"/>
      <c r="V63" s="35" t="str">
        <f t="shared" si="13"/>
        <v/>
      </c>
      <c r="W63" s="15"/>
      <c r="X63" s="44"/>
      <c r="Y63" s="35" t="str">
        <f>IF(OR(I63="",Q63="",X63=""),"",ROUND((Q63+I63+#REF!)*T63*(X63-1),2))</f>
        <v/>
      </c>
    </row>
    <row r="64" spans="1:25" ht="13" hidden="1" thickBot="1" x14ac:dyDescent="0.3">
      <c r="A64" s="49"/>
      <c r="B64" s="48"/>
      <c r="C64" s="37"/>
      <c r="D64" s="32" t="str">
        <f t="shared" si="24"/>
        <v/>
      </c>
      <c r="E64" s="32" t="str">
        <f t="shared" si="26"/>
        <v/>
      </c>
      <c r="F64" s="33" t="str">
        <f t="shared" si="25"/>
        <v/>
      </c>
      <c r="G64" s="33" t="str">
        <f t="shared" si="8"/>
        <v/>
      </c>
      <c r="H64" s="39"/>
      <c r="I64" s="47" t="str">
        <f t="shared" si="27"/>
        <v/>
      </c>
      <c r="J64" s="40"/>
      <c r="K64" s="32" t="str">
        <f t="shared" si="18"/>
        <v/>
      </c>
      <c r="L64" s="7" t="str">
        <f t="shared" si="19"/>
        <v/>
      </c>
      <c r="M64" s="34" t="str">
        <f t="shared" si="20"/>
        <v/>
      </c>
      <c r="N64" s="34" t="str">
        <f t="shared" si="21"/>
        <v/>
      </c>
      <c r="O64" s="36"/>
      <c r="P64" s="33" t="str">
        <f t="shared" si="22"/>
        <v/>
      </c>
      <c r="Q64" s="41"/>
      <c r="R64" s="41"/>
      <c r="S64" s="42"/>
      <c r="T64" s="43" t="str">
        <f t="shared" si="23"/>
        <v/>
      </c>
      <c r="U64" s="44"/>
      <c r="V64" s="35" t="str">
        <f t="shared" si="13"/>
        <v/>
      </c>
      <c r="W64" s="15"/>
      <c r="X64" s="44"/>
      <c r="Y64" s="35" t="str">
        <f>IF(OR(I64="",Q64="",X64=""),"",ROUND((Q64+I64+#REF!)*T64*(X64-1),2))</f>
        <v/>
      </c>
    </row>
    <row r="65" spans="1:25" ht="13" hidden="1" thickBot="1" x14ac:dyDescent="0.3">
      <c r="A65" s="49"/>
      <c r="B65" s="48"/>
      <c r="C65" s="37"/>
      <c r="D65" s="32" t="str">
        <f t="shared" si="24"/>
        <v/>
      </c>
      <c r="E65" s="32" t="str">
        <f t="shared" si="26"/>
        <v/>
      </c>
      <c r="F65" s="33" t="str">
        <f t="shared" si="25"/>
        <v/>
      </c>
      <c r="G65" s="33" t="str">
        <f t="shared" si="8"/>
        <v/>
      </c>
      <c r="H65" s="39"/>
      <c r="I65" s="47" t="str">
        <f t="shared" si="27"/>
        <v/>
      </c>
      <c r="J65" s="40"/>
      <c r="K65" s="32" t="str">
        <f t="shared" si="18"/>
        <v/>
      </c>
      <c r="L65" s="7" t="str">
        <f t="shared" si="19"/>
        <v/>
      </c>
      <c r="M65" s="34" t="str">
        <f t="shared" si="20"/>
        <v/>
      </c>
      <c r="N65" s="34" t="str">
        <f t="shared" si="21"/>
        <v/>
      </c>
      <c r="O65" s="36"/>
      <c r="P65" s="33" t="str">
        <f t="shared" si="22"/>
        <v/>
      </c>
      <c r="Q65" s="41"/>
      <c r="R65" s="41"/>
      <c r="S65" s="42"/>
      <c r="T65" s="43" t="str">
        <f t="shared" si="23"/>
        <v/>
      </c>
      <c r="U65" s="44"/>
      <c r="V65" s="35" t="str">
        <f t="shared" si="13"/>
        <v/>
      </c>
      <c r="W65" s="15"/>
      <c r="X65" s="44"/>
      <c r="Y65" s="35" t="str">
        <f>IF(OR(I65="",Q65="",X65=""),"",ROUND((Q65+I65+#REF!)*T65*(X65-1),2))</f>
        <v/>
      </c>
    </row>
    <row r="66" spans="1:25" ht="13" hidden="1" thickBot="1" x14ac:dyDescent="0.3">
      <c r="A66" s="49"/>
      <c r="B66" s="48"/>
      <c r="C66" s="37"/>
      <c r="D66" s="32" t="str">
        <f t="shared" si="24"/>
        <v/>
      </c>
      <c r="E66" s="32" t="str">
        <f t="shared" si="26"/>
        <v/>
      </c>
      <c r="F66" s="33" t="str">
        <f t="shared" si="25"/>
        <v/>
      </c>
      <c r="G66" s="33" t="str">
        <f t="shared" si="8"/>
        <v/>
      </c>
      <c r="H66" s="39"/>
      <c r="I66" s="47" t="str">
        <f t="shared" si="27"/>
        <v/>
      </c>
      <c r="J66" s="40"/>
      <c r="K66" s="32" t="str">
        <f t="shared" si="18"/>
        <v/>
      </c>
      <c r="L66" s="7" t="str">
        <f t="shared" si="19"/>
        <v/>
      </c>
      <c r="M66" s="34" t="str">
        <f t="shared" si="20"/>
        <v/>
      </c>
      <c r="N66" s="34" t="str">
        <f t="shared" si="21"/>
        <v/>
      </c>
      <c r="O66" s="36"/>
      <c r="P66" s="33" t="str">
        <f t="shared" si="22"/>
        <v/>
      </c>
      <c r="Q66" s="41"/>
      <c r="R66" s="41"/>
      <c r="S66" s="42"/>
      <c r="T66" s="43" t="str">
        <f t="shared" si="23"/>
        <v/>
      </c>
      <c r="U66" s="44"/>
      <c r="V66" s="35" t="str">
        <f t="shared" si="13"/>
        <v/>
      </c>
      <c r="W66" s="15"/>
      <c r="X66" s="44"/>
      <c r="Y66" s="35" t="str">
        <f>IF(OR(I66="",Q66="",X66=""),"",ROUND((Q66+I66+#REF!)*T66*(X66-1),2))</f>
        <v/>
      </c>
    </row>
    <row r="67" spans="1:25" ht="13" hidden="1" thickBot="1" x14ac:dyDescent="0.3">
      <c r="A67" s="49"/>
      <c r="B67" s="48"/>
      <c r="C67" s="37"/>
      <c r="D67" s="32" t="str">
        <f t="shared" si="24"/>
        <v/>
      </c>
      <c r="E67" s="32" t="str">
        <f t="shared" si="26"/>
        <v/>
      </c>
      <c r="F67" s="33" t="str">
        <f t="shared" si="25"/>
        <v/>
      </c>
      <c r="G67" s="33" t="str">
        <f t="shared" si="8"/>
        <v/>
      </c>
      <c r="H67" s="39"/>
      <c r="I67" s="47" t="str">
        <f t="shared" si="27"/>
        <v/>
      </c>
      <c r="J67" s="40"/>
      <c r="K67" s="32" t="str">
        <f t="shared" si="18"/>
        <v/>
      </c>
      <c r="L67" s="7" t="str">
        <f t="shared" si="19"/>
        <v/>
      </c>
      <c r="M67" s="34" t="str">
        <f t="shared" si="20"/>
        <v/>
      </c>
      <c r="N67" s="34" t="str">
        <f t="shared" si="21"/>
        <v/>
      </c>
      <c r="O67" s="36"/>
      <c r="P67" s="33" t="str">
        <f t="shared" si="22"/>
        <v/>
      </c>
      <c r="Q67" s="41"/>
      <c r="R67" s="41"/>
      <c r="S67" s="42"/>
      <c r="T67" s="43" t="str">
        <f t="shared" si="23"/>
        <v/>
      </c>
      <c r="U67" s="44"/>
      <c r="V67" s="35" t="str">
        <f t="shared" si="13"/>
        <v/>
      </c>
      <c r="W67" s="15"/>
      <c r="X67" s="44"/>
      <c r="Y67" s="35" t="str">
        <f>IF(OR(I67="",Q67="",X67=""),"",ROUND((Q67+I67+#REF!)*T67*(X67-1),2))</f>
        <v/>
      </c>
    </row>
    <row r="68" spans="1:25" ht="13" hidden="1" thickBot="1" x14ac:dyDescent="0.3">
      <c r="A68" s="49"/>
      <c r="B68" s="48"/>
      <c r="C68" s="37"/>
      <c r="D68" s="32" t="str">
        <f t="shared" si="24"/>
        <v/>
      </c>
      <c r="E68" s="32" t="str">
        <f t="shared" si="26"/>
        <v/>
      </c>
      <c r="F68" s="33" t="str">
        <f t="shared" si="25"/>
        <v/>
      </c>
      <c r="G68" s="33" t="str">
        <f t="shared" si="8"/>
        <v/>
      </c>
      <c r="H68" s="39"/>
      <c r="I68" s="47" t="str">
        <f t="shared" si="27"/>
        <v/>
      </c>
      <c r="J68" s="40"/>
      <c r="K68" s="32" t="str">
        <f t="shared" si="18"/>
        <v/>
      </c>
      <c r="L68" s="7" t="str">
        <f t="shared" si="19"/>
        <v/>
      </c>
      <c r="M68" s="34" t="str">
        <f t="shared" si="20"/>
        <v/>
      </c>
      <c r="N68" s="34" t="str">
        <f t="shared" si="21"/>
        <v/>
      </c>
      <c r="O68" s="36"/>
      <c r="P68" s="33" t="str">
        <f t="shared" si="22"/>
        <v/>
      </c>
      <c r="Q68" s="41"/>
      <c r="R68" s="41"/>
      <c r="S68" s="42"/>
      <c r="T68" s="43" t="str">
        <f t="shared" si="23"/>
        <v/>
      </c>
      <c r="U68" s="44"/>
      <c r="V68" s="35" t="str">
        <f t="shared" si="13"/>
        <v/>
      </c>
      <c r="W68" s="15"/>
      <c r="X68" s="44"/>
      <c r="Y68" s="35" t="str">
        <f>IF(OR(I68="",Q68="",X68=""),"",ROUND((Q68+I68+#REF!)*T68*(X68-1),2))</f>
        <v/>
      </c>
    </row>
    <row r="69" spans="1:25" ht="13" hidden="1" thickBot="1" x14ac:dyDescent="0.3">
      <c r="A69" s="49"/>
      <c r="B69" s="48"/>
      <c r="C69" s="37"/>
      <c r="D69" s="32" t="str">
        <f t="shared" si="24"/>
        <v/>
      </c>
      <c r="E69" s="32" t="str">
        <f t="shared" si="26"/>
        <v/>
      </c>
      <c r="F69" s="33" t="str">
        <f t="shared" si="25"/>
        <v/>
      </c>
      <c r="G69" s="33" t="str">
        <f t="shared" si="8"/>
        <v/>
      </c>
      <c r="H69" s="39"/>
      <c r="I69" s="47" t="str">
        <f t="shared" si="27"/>
        <v/>
      </c>
      <c r="J69" s="40"/>
      <c r="K69" s="32" t="str">
        <f t="shared" si="18"/>
        <v/>
      </c>
      <c r="L69" s="7" t="str">
        <f t="shared" si="19"/>
        <v/>
      </c>
      <c r="M69" s="34" t="str">
        <f t="shared" si="20"/>
        <v/>
      </c>
      <c r="N69" s="34" t="str">
        <f t="shared" si="21"/>
        <v/>
      </c>
      <c r="O69" s="36"/>
      <c r="P69" s="33" t="str">
        <f t="shared" si="22"/>
        <v/>
      </c>
      <c r="Q69" s="41"/>
      <c r="R69" s="41"/>
      <c r="S69" s="42"/>
      <c r="T69" s="43" t="str">
        <f t="shared" si="23"/>
        <v/>
      </c>
      <c r="U69" s="44"/>
      <c r="V69" s="35" t="str">
        <f t="shared" si="13"/>
        <v/>
      </c>
      <c r="W69" s="15"/>
      <c r="X69" s="44"/>
      <c r="Y69" s="35" t="str">
        <f>IF(OR(I69="",Q69="",X69=""),"",ROUND((Q69+I69+#REF!)*T69*(X69-1),2))</f>
        <v/>
      </c>
    </row>
    <row r="70" spans="1:25" ht="13" hidden="1" thickBot="1" x14ac:dyDescent="0.3">
      <c r="A70" s="49"/>
      <c r="B70" s="48"/>
      <c r="C70" s="37"/>
      <c r="D70" s="32" t="str">
        <f t="shared" si="24"/>
        <v/>
      </c>
      <c r="E70" s="32" t="str">
        <f t="shared" si="26"/>
        <v/>
      </c>
      <c r="F70" s="33" t="str">
        <f t="shared" si="25"/>
        <v/>
      </c>
      <c r="G70" s="33" t="str">
        <f t="shared" si="8"/>
        <v/>
      </c>
      <c r="H70" s="39"/>
      <c r="I70" s="47" t="str">
        <f t="shared" si="27"/>
        <v/>
      </c>
      <c r="J70" s="40"/>
      <c r="K70" s="32" t="str">
        <f t="shared" si="18"/>
        <v/>
      </c>
      <c r="L70" s="7" t="str">
        <f t="shared" si="19"/>
        <v/>
      </c>
      <c r="M70" s="34" t="str">
        <f t="shared" si="20"/>
        <v/>
      </c>
      <c r="N70" s="34" t="str">
        <f t="shared" si="21"/>
        <v/>
      </c>
      <c r="O70" s="36"/>
      <c r="P70" s="33" t="str">
        <f t="shared" si="22"/>
        <v/>
      </c>
      <c r="Q70" s="41"/>
      <c r="R70" s="41"/>
      <c r="S70" s="42"/>
      <c r="T70" s="43" t="str">
        <f t="shared" si="23"/>
        <v/>
      </c>
      <c r="U70" s="44"/>
      <c r="V70" s="35" t="str">
        <f t="shared" si="13"/>
        <v/>
      </c>
      <c r="W70" s="15"/>
      <c r="X70" s="44"/>
      <c r="Y70" s="35" t="str">
        <f>IF(OR(I70="",Q70="",X70=""),"",ROUND((Q70+I70+#REF!)*T70*(X70-1),2))</f>
        <v/>
      </c>
    </row>
    <row r="71" spans="1:25" ht="13" hidden="1" thickBot="1" x14ac:dyDescent="0.3">
      <c r="A71" s="49"/>
      <c r="B71" s="48"/>
      <c r="C71" s="37"/>
      <c r="D71" s="32" t="str">
        <f t="shared" si="24"/>
        <v/>
      </c>
      <c r="E71" s="32" t="str">
        <f t="shared" si="26"/>
        <v/>
      </c>
      <c r="F71" s="33" t="str">
        <f t="shared" si="25"/>
        <v/>
      </c>
      <c r="G71" s="33" t="str">
        <f t="shared" si="8"/>
        <v/>
      </c>
      <c r="H71" s="39"/>
      <c r="I71" s="47" t="str">
        <f t="shared" ref="I71:I78" si="28">IF(OR(E71="",H71=""),"",IF(F71&gt;$G$6,(G71*H71*E71),IF(F71&lt;($G$6*-1),(G71*H71*E71),"$0.00")))</f>
        <v/>
      </c>
      <c r="J71" s="40"/>
      <c r="K71" s="32" t="str">
        <f t="shared" si="18"/>
        <v/>
      </c>
      <c r="L71" s="7" t="str">
        <f t="shared" si="19"/>
        <v/>
      </c>
      <c r="M71" s="34" t="str">
        <f t="shared" si="20"/>
        <v/>
      </c>
      <c r="N71" s="34" t="str">
        <f t="shared" si="21"/>
        <v/>
      </c>
      <c r="O71" s="36"/>
      <c r="P71" s="33" t="str">
        <f t="shared" si="22"/>
        <v/>
      </c>
      <c r="Q71" s="41"/>
      <c r="R71" s="41"/>
      <c r="S71" s="42"/>
      <c r="T71" s="43" t="str">
        <f t="shared" si="23"/>
        <v/>
      </c>
      <c r="U71" s="44"/>
      <c r="V71" s="35" t="str">
        <f t="shared" si="13"/>
        <v/>
      </c>
      <c r="W71" s="15"/>
      <c r="X71" s="44"/>
      <c r="Y71" s="35" t="str">
        <f>IF(OR(I71="",Q71="",X71=""),"",ROUND((Q71+I71+#REF!)*T71*(X71-1),2))</f>
        <v/>
      </c>
    </row>
    <row r="72" spans="1:25" ht="13" hidden="1" thickBot="1" x14ac:dyDescent="0.3">
      <c r="A72" s="49"/>
      <c r="B72" s="48"/>
      <c r="C72" s="37"/>
      <c r="D72" s="32" t="str">
        <f t="shared" si="24"/>
        <v/>
      </c>
      <c r="E72" s="32" t="str">
        <f t="shared" si="26"/>
        <v/>
      </c>
      <c r="F72" s="33" t="str">
        <f t="shared" si="25"/>
        <v/>
      </c>
      <c r="G72" s="33" t="str">
        <f t="shared" ref="G72:G78" si="29">IF(OR(D72="",E72=""),"",IF($G$6="","Trigger?",IF(AND(F72&lt;0,F72&lt;-$G$6),F72+$G$6,IF(AND(F72&gt;0,F72&gt;$G$6),F72-$G$6,0))))</f>
        <v/>
      </c>
      <c r="H72" s="39"/>
      <c r="I72" s="47" t="str">
        <f t="shared" si="28"/>
        <v/>
      </c>
      <c r="J72" s="40"/>
      <c r="K72" s="32" t="str">
        <f t="shared" si="18"/>
        <v/>
      </c>
      <c r="L72" s="7" t="str">
        <f t="shared" si="19"/>
        <v/>
      </c>
      <c r="M72" s="34" t="str">
        <f t="shared" si="20"/>
        <v/>
      </c>
      <c r="N72" s="34" t="str">
        <f t="shared" si="21"/>
        <v/>
      </c>
      <c r="O72" s="36"/>
      <c r="P72" s="33" t="str">
        <f t="shared" si="22"/>
        <v/>
      </c>
      <c r="Q72" s="41"/>
      <c r="R72" s="41"/>
      <c r="S72" s="42"/>
      <c r="T72" s="43" t="str">
        <f t="shared" si="23"/>
        <v/>
      </c>
      <c r="U72" s="44"/>
      <c r="V72" s="35" t="str">
        <f t="shared" si="13"/>
        <v/>
      </c>
      <c r="W72" s="15"/>
      <c r="X72" s="44"/>
      <c r="Y72" s="35" t="str">
        <f>IF(OR(I72="",Q72="",X72=""),"",ROUND((Q72+I72+#REF!)*T72*(X72-1),2))</f>
        <v/>
      </c>
    </row>
    <row r="73" spans="1:25" ht="13" hidden="1" thickBot="1" x14ac:dyDescent="0.3">
      <c r="A73" s="49"/>
      <c r="B73" s="48"/>
      <c r="C73" s="37"/>
      <c r="D73" s="32" t="str">
        <f t="shared" si="24"/>
        <v/>
      </c>
      <c r="E73" s="32" t="str">
        <f t="shared" si="26"/>
        <v/>
      </c>
      <c r="F73" s="33" t="str">
        <f t="shared" si="25"/>
        <v/>
      </c>
      <c r="G73" s="33" t="str">
        <f t="shared" si="29"/>
        <v/>
      </c>
      <c r="H73" s="39"/>
      <c r="I73" s="47" t="str">
        <f t="shared" si="28"/>
        <v/>
      </c>
      <c r="J73" s="40"/>
      <c r="K73" s="32" t="str">
        <f t="shared" si="18"/>
        <v/>
      </c>
      <c r="L73" s="7" t="str">
        <f t="shared" si="19"/>
        <v/>
      </c>
      <c r="M73" s="34" t="str">
        <f t="shared" si="20"/>
        <v/>
      </c>
      <c r="N73" s="34" t="str">
        <f t="shared" si="21"/>
        <v/>
      </c>
      <c r="O73" s="36"/>
      <c r="P73" s="33" t="str">
        <f t="shared" si="22"/>
        <v/>
      </c>
      <c r="Q73" s="41"/>
      <c r="R73" s="41"/>
      <c r="S73" s="42"/>
      <c r="T73" s="43" t="str">
        <f t="shared" si="23"/>
        <v/>
      </c>
      <c r="U73" s="44"/>
      <c r="V73" s="35" t="str">
        <f t="shared" ref="V73:V78" si="30">IF(OR(I73="",Q73="",U73=""),"",IF(R73="?","?",IF($L$3&gt;0,ROUND(R73*T73*(U73-1),2),ROUND(Q73*T73*(U73-1),2))))</f>
        <v/>
      </c>
      <c r="W73" s="15"/>
      <c r="X73" s="44"/>
      <c r="Y73" s="35" t="str">
        <f>IF(OR(I73="",Q73="",X73=""),"",ROUND((Q73+I73+#REF!)*T73*(X73-1),2))</f>
        <v/>
      </c>
    </row>
    <row r="74" spans="1:25" ht="13" hidden="1" thickBot="1" x14ac:dyDescent="0.3">
      <c r="A74" s="49"/>
      <c r="B74" s="48"/>
      <c r="C74" s="37"/>
      <c r="D74" s="32" t="str">
        <f t="shared" ref="D74:D78" si="31">IF(A74="","",LOOKUP(A74,Date,Price))</f>
        <v/>
      </c>
      <c r="E74" s="32" t="str">
        <f t="shared" ref="E74:E78" si="32">IF(OR(A74="",$E$7=""),"",$E$7)</f>
        <v/>
      </c>
      <c r="F74" s="33" t="str">
        <f t="shared" ref="F74:F78" si="33">IF(OR(D74="",E74=""),"",(D74-E74)/E74)</f>
        <v/>
      </c>
      <c r="G74" s="33" t="str">
        <f t="shared" si="29"/>
        <v/>
      </c>
      <c r="H74" s="39"/>
      <c r="I74" s="47" t="str">
        <f t="shared" si="28"/>
        <v/>
      </c>
      <c r="J74" s="40"/>
      <c r="K74" s="32" t="str">
        <f t="shared" ref="K74:K78" si="34">IF(OR(I74="",J74=""),"",IF(I74="No Adjustment","No Adjustment",ROUND(J74*I74,2)))</f>
        <v/>
      </c>
      <c r="L74" s="7" t="str">
        <f t="shared" ref="L74:L78" si="35">IF(A74="","",A74)</f>
        <v/>
      </c>
      <c r="M74" s="34" t="str">
        <f t="shared" ref="M74:M78" si="36">IF(B74="","",B74)</f>
        <v/>
      </c>
      <c r="N74" s="34" t="str">
        <f t="shared" ref="N74:N78" si="37">IF(C74="","",C74)</f>
        <v/>
      </c>
      <c r="O74" s="36"/>
      <c r="P74" s="33" t="str">
        <f t="shared" ref="P74:P78" si="38">IF(H74="","",H74)</f>
        <v/>
      </c>
      <c r="Q74" s="41"/>
      <c r="R74" s="41"/>
      <c r="S74" s="42"/>
      <c r="T74" s="43" t="str">
        <f t="shared" ref="T74:T78" si="39">IF(J74="","",J74)</f>
        <v/>
      </c>
      <c r="U74" s="44"/>
      <c r="V74" s="35" t="str">
        <f t="shared" si="30"/>
        <v/>
      </c>
      <c r="W74" s="15"/>
      <c r="X74" s="44"/>
      <c r="Y74" s="35" t="str">
        <f>IF(OR(I74="",Q74="",X74=""),"",ROUND((Q74+I74+#REF!)*T74*(X74-1),2))</f>
        <v/>
      </c>
    </row>
    <row r="75" spans="1:25" ht="13" hidden="1" thickBot="1" x14ac:dyDescent="0.3">
      <c r="A75" s="49"/>
      <c r="B75" s="48"/>
      <c r="C75" s="37"/>
      <c r="D75" s="32" t="str">
        <f t="shared" si="31"/>
        <v/>
      </c>
      <c r="E75" s="32" t="str">
        <f t="shared" si="32"/>
        <v/>
      </c>
      <c r="F75" s="33" t="str">
        <f t="shared" si="33"/>
        <v/>
      </c>
      <c r="G75" s="33" t="str">
        <f t="shared" si="29"/>
        <v/>
      </c>
      <c r="H75" s="39"/>
      <c r="I75" s="47" t="str">
        <f t="shared" si="28"/>
        <v/>
      </c>
      <c r="J75" s="40"/>
      <c r="K75" s="32" t="str">
        <f t="shared" si="34"/>
        <v/>
      </c>
      <c r="L75" s="7" t="str">
        <f t="shared" si="35"/>
        <v/>
      </c>
      <c r="M75" s="34" t="str">
        <f t="shared" si="36"/>
        <v/>
      </c>
      <c r="N75" s="34" t="str">
        <f t="shared" si="37"/>
        <v/>
      </c>
      <c r="O75" s="36"/>
      <c r="P75" s="33" t="str">
        <f t="shared" si="38"/>
        <v/>
      </c>
      <c r="Q75" s="41"/>
      <c r="R75" s="41"/>
      <c r="S75" s="42"/>
      <c r="T75" s="43" t="str">
        <f t="shared" si="39"/>
        <v/>
      </c>
      <c r="U75" s="44"/>
      <c r="V75" s="35" t="str">
        <f t="shared" si="30"/>
        <v/>
      </c>
      <c r="W75" s="15"/>
      <c r="X75" s="44"/>
      <c r="Y75" s="35" t="str">
        <f>IF(OR(I75="",Q75="",X75=""),"",ROUND((Q75+I75+#REF!)*T75*(X75-1),2))</f>
        <v/>
      </c>
    </row>
    <row r="76" spans="1:25" ht="13" hidden="1" thickBot="1" x14ac:dyDescent="0.3">
      <c r="A76" s="49"/>
      <c r="B76" s="48"/>
      <c r="C76" s="37"/>
      <c r="D76" s="32" t="str">
        <f t="shared" si="31"/>
        <v/>
      </c>
      <c r="E76" s="32" t="str">
        <f t="shared" si="32"/>
        <v/>
      </c>
      <c r="F76" s="33" t="str">
        <f t="shared" si="33"/>
        <v/>
      </c>
      <c r="G76" s="33" t="str">
        <f t="shared" si="29"/>
        <v/>
      </c>
      <c r="H76" s="39"/>
      <c r="I76" s="47" t="str">
        <f t="shared" si="28"/>
        <v/>
      </c>
      <c r="J76" s="40"/>
      <c r="K76" s="32" t="str">
        <f t="shared" si="34"/>
        <v/>
      </c>
      <c r="L76" s="7" t="str">
        <f t="shared" si="35"/>
        <v/>
      </c>
      <c r="M76" s="34" t="str">
        <f t="shared" si="36"/>
        <v/>
      </c>
      <c r="N76" s="34" t="str">
        <f t="shared" si="37"/>
        <v/>
      </c>
      <c r="O76" s="36"/>
      <c r="P76" s="33" t="str">
        <f t="shared" si="38"/>
        <v/>
      </c>
      <c r="Q76" s="41"/>
      <c r="R76" s="41"/>
      <c r="S76" s="42"/>
      <c r="T76" s="43" t="str">
        <f t="shared" si="39"/>
        <v/>
      </c>
      <c r="U76" s="44"/>
      <c r="V76" s="35" t="str">
        <f t="shared" si="30"/>
        <v/>
      </c>
      <c r="W76" s="15"/>
      <c r="X76" s="44"/>
      <c r="Y76" s="35" t="str">
        <f>IF(OR(I76="",Q76="",X76=""),"",ROUND((Q76+I76+#REF!)*T76*(X76-1),2))</f>
        <v/>
      </c>
    </row>
    <row r="77" spans="1:25" ht="13" hidden="1" thickBot="1" x14ac:dyDescent="0.3">
      <c r="A77" s="49"/>
      <c r="B77" s="48"/>
      <c r="C77" s="37"/>
      <c r="D77" s="32" t="str">
        <f t="shared" si="31"/>
        <v/>
      </c>
      <c r="E77" s="32" t="str">
        <f t="shared" si="32"/>
        <v/>
      </c>
      <c r="F77" s="33" t="str">
        <f t="shared" si="33"/>
        <v/>
      </c>
      <c r="G77" s="33" t="str">
        <f t="shared" si="29"/>
        <v/>
      </c>
      <c r="H77" s="39"/>
      <c r="I77" s="47" t="str">
        <f t="shared" si="28"/>
        <v/>
      </c>
      <c r="J77" s="40"/>
      <c r="K77" s="32" t="str">
        <f t="shared" si="34"/>
        <v/>
      </c>
      <c r="L77" s="7" t="str">
        <f t="shared" si="35"/>
        <v/>
      </c>
      <c r="M77" s="34" t="str">
        <f t="shared" si="36"/>
        <v/>
      </c>
      <c r="N77" s="34" t="str">
        <f t="shared" si="37"/>
        <v/>
      </c>
      <c r="O77" s="36"/>
      <c r="P77" s="33" t="str">
        <f t="shared" si="38"/>
        <v/>
      </c>
      <c r="Q77" s="41"/>
      <c r="R77" s="41"/>
      <c r="S77" s="42"/>
      <c r="T77" s="43" t="str">
        <f t="shared" si="39"/>
        <v/>
      </c>
      <c r="U77" s="44"/>
      <c r="V77" s="35" t="str">
        <f t="shared" si="30"/>
        <v/>
      </c>
      <c r="W77" s="15"/>
      <c r="X77" s="44"/>
      <c r="Y77" s="35" t="str">
        <f>IF(OR(I77="",Q77="",X77=""),"",ROUND((Q77+I77+#REF!)*T77*(X77-1),2))</f>
        <v/>
      </c>
    </row>
    <row r="78" spans="1:25" ht="13" hidden="1" thickBot="1" x14ac:dyDescent="0.3">
      <c r="A78" s="49"/>
      <c r="B78" s="48"/>
      <c r="C78" s="37"/>
      <c r="D78" s="32" t="str">
        <f t="shared" si="31"/>
        <v/>
      </c>
      <c r="E78" s="32" t="str">
        <f t="shared" si="32"/>
        <v/>
      </c>
      <c r="F78" s="33" t="str">
        <f t="shared" si="33"/>
        <v/>
      </c>
      <c r="G78" s="33" t="str">
        <f t="shared" si="29"/>
        <v/>
      </c>
      <c r="H78" s="39"/>
      <c r="I78" s="47" t="str">
        <f t="shared" si="28"/>
        <v/>
      </c>
      <c r="J78" s="40"/>
      <c r="K78" s="32" t="str">
        <f t="shared" si="34"/>
        <v/>
      </c>
      <c r="L78" s="7" t="str">
        <f t="shared" si="35"/>
        <v/>
      </c>
      <c r="M78" s="34" t="str">
        <f t="shared" si="36"/>
        <v/>
      </c>
      <c r="N78" s="34" t="str">
        <f t="shared" si="37"/>
        <v/>
      </c>
      <c r="O78" s="36"/>
      <c r="P78" s="33" t="str">
        <f t="shared" si="38"/>
        <v/>
      </c>
      <c r="Q78" s="41"/>
      <c r="R78" s="41"/>
      <c r="S78" s="42"/>
      <c r="T78" s="43" t="str">
        <f t="shared" si="39"/>
        <v/>
      </c>
      <c r="U78" s="44"/>
      <c r="V78" s="35" t="str">
        <f t="shared" si="30"/>
        <v/>
      </c>
      <c r="W78" s="15"/>
      <c r="X78" s="44"/>
      <c r="Y78" s="35" t="str">
        <f>IF(OR(I78="",Q78="",X78=""),"",ROUND((Q78+I78+#REF!)*T78*(X78-1),2))</f>
        <v/>
      </c>
    </row>
    <row r="79" spans="1:25" ht="13.5" thickBot="1" x14ac:dyDescent="0.35">
      <c r="A79" s="8"/>
      <c r="D79" s="19"/>
      <c r="E79" s="19"/>
      <c r="F79" s="12"/>
      <c r="G79" s="12"/>
      <c r="H79" s="14" t="s">
        <v>5</v>
      </c>
      <c r="I79" s="25"/>
      <c r="J79" s="21"/>
      <c r="K79" s="24">
        <f>SUM(K7:K78)</f>
        <v>19929</v>
      </c>
      <c r="L79" s="9"/>
      <c r="P79" s="13"/>
      <c r="Q79" s="30"/>
      <c r="R79" s="30"/>
      <c r="S79" s="22"/>
      <c r="T79" s="22"/>
      <c r="U79" s="26" t="s">
        <v>13</v>
      </c>
      <c r="V79" s="27">
        <f>SUM(V7:V78)</f>
        <v>0</v>
      </c>
      <c r="W79" s="13"/>
      <c r="X79" s="26" t="s">
        <v>13</v>
      </c>
      <c r="Y79" s="27">
        <f>SUM(Y7:Y78)</f>
        <v>0</v>
      </c>
    </row>
    <row r="80" spans="1:25" ht="13.5" thickBot="1" x14ac:dyDescent="0.35">
      <c r="A80" s="8"/>
      <c r="L80" s="9"/>
      <c r="U80" s="88" t="s">
        <v>8</v>
      </c>
      <c r="V80" s="89"/>
      <c r="X80" s="88" t="s">
        <v>9</v>
      </c>
      <c r="Y80" s="89"/>
    </row>
    <row r="81" spans="1:25" x14ac:dyDescent="0.25">
      <c r="A81" s="8"/>
      <c r="L81" s="9"/>
    </row>
    <row r="82" spans="1:25" x14ac:dyDescent="0.25">
      <c r="A82" s="8"/>
      <c r="L82" s="9"/>
    </row>
    <row r="83" spans="1:25" x14ac:dyDescent="0.25">
      <c r="A83" s="8"/>
      <c r="L83" s="9"/>
    </row>
    <row r="84" spans="1:25" x14ac:dyDescent="0.25">
      <c r="A84" s="8"/>
      <c r="L84" s="9"/>
    </row>
    <row r="85" spans="1:25" x14ac:dyDescent="0.25">
      <c r="A85" s="8"/>
      <c r="H85" s="5"/>
      <c r="L85" s="9"/>
      <c r="P85" s="5"/>
      <c r="Q85" s="19"/>
      <c r="R85" s="19"/>
      <c r="S85" s="23"/>
      <c r="T85" s="23"/>
      <c r="U85" s="23"/>
      <c r="V85" s="29"/>
      <c r="W85" s="5"/>
      <c r="X85" s="23"/>
      <c r="Y85" s="29"/>
    </row>
    <row r="86" spans="1:25" x14ac:dyDescent="0.25">
      <c r="A86" s="8"/>
      <c r="L86" s="9"/>
    </row>
    <row r="87" spans="1:25" x14ac:dyDescent="0.25">
      <c r="A87" s="8"/>
      <c r="L87" s="9"/>
    </row>
    <row r="88" spans="1:25" x14ac:dyDescent="0.25">
      <c r="A88" s="8"/>
      <c r="L88" s="9"/>
    </row>
    <row r="89" spans="1:25" x14ac:dyDescent="0.25">
      <c r="A89" s="8"/>
      <c r="L89" s="9"/>
    </row>
    <row r="90" spans="1:25" x14ac:dyDescent="0.25">
      <c r="A90" s="8"/>
      <c r="L90" s="9"/>
    </row>
    <row r="91" spans="1:25" x14ac:dyDescent="0.25">
      <c r="A91" s="8"/>
      <c r="L91" s="9"/>
    </row>
    <row r="92" spans="1:25" x14ac:dyDescent="0.25">
      <c r="A92" s="8"/>
      <c r="L92" s="9"/>
    </row>
    <row r="93" spans="1:25" x14ac:dyDescent="0.25">
      <c r="A93" s="8"/>
      <c r="L93" s="9"/>
    </row>
    <row r="94" spans="1:25" x14ac:dyDescent="0.25">
      <c r="A94" s="8"/>
      <c r="L94" s="9"/>
    </row>
    <row r="95" spans="1:25" x14ac:dyDescent="0.25">
      <c r="A95" s="8"/>
      <c r="L95" s="9"/>
    </row>
    <row r="96" spans="1:25" x14ac:dyDescent="0.25">
      <c r="A96" s="8"/>
      <c r="L96" s="9"/>
    </row>
    <row r="97" spans="1:12" x14ac:dyDescent="0.25">
      <c r="A97" s="8"/>
      <c r="L97" s="9"/>
    </row>
    <row r="98" spans="1:12" x14ac:dyDescent="0.25">
      <c r="A98" s="8"/>
      <c r="L98" s="9"/>
    </row>
    <row r="99" spans="1:12" x14ac:dyDescent="0.25">
      <c r="A99" s="8"/>
      <c r="L99" s="9"/>
    </row>
    <row r="100" spans="1:12" x14ac:dyDescent="0.25">
      <c r="A100" s="8"/>
      <c r="L100" s="9"/>
    </row>
    <row r="101" spans="1:12" x14ac:dyDescent="0.25">
      <c r="A101" s="8"/>
      <c r="L101" s="9"/>
    </row>
    <row r="102" spans="1:12" x14ac:dyDescent="0.25">
      <c r="A102" s="8"/>
      <c r="L102" s="9"/>
    </row>
    <row r="103" spans="1:12" x14ac:dyDescent="0.25">
      <c r="A103" s="8"/>
      <c r="L103" s="9"/>
    </row>
    <row r="104" spans="1:12" x14ac:dyDescent="0.25">
      <c r="A104" s="8"/>
      <c r="L104" s="9"/>
    </row>
    <row r="105" spans="1:12" x14ac:dyDescent="0.25">
      <c r="A105" s="8"/>
      <c r="L105" s="9"/>
    </row>
    <row r="106" spans="1:12" x14ac:dyDescent="0.25">
      <c r="A106" s="8"/>
      <c r="L106" s="9"/>
    </row>
    <row r="107" spans="1:12" x14ac:dyDescent="0.25">
      <c r="A107" s="8"/>
      <c r="L107" s="9"/>
    </row>
    <row r="108" spans="1:12" x14ac:dyDescent="0.25">
      <c r="A108" s="8"/>
      <c r="L108" s="9"/>
    </row>
    <row r="109" spans="1:12" x14ac:dyDescent="0.25">
      <c r="A109" s="8"/>
      <c r="L109" s="9"/>
    </row>
    <row r="110" spans="1:12" x14ac:dyDescent="0.25">
      <c r="A110" s="8"/>
      <c r="L110" s="9"/>
    </row>
    <row r="111" spans="1:12" x14ac:dyDescent="0.25">
      <c r="A111" s="8"/>
      <c r="L111" s="9"/>
    </row>
    <row r="112" spans="1:12" x14ac:dyDescent="0.25">
      <c r="A112" s="8"/>
      <c r="L112" s="9"/>
    </row>
    <row r="113" spans="1:12" x14ac:dyDescent="0.25">
      <c r="A113" s="8"/>
      <c r="L113" s="9"/>
    </row>
    <row r="114" spans="1:12" x14ac:dyDescent="0.25">
      <c r="A114" s="8"/>
      <c r="L114" s="9"/>
    </row>
    <row r="115" spans="1:12" x14ac:dyDescent="0.25">
      <c r="A115" s="8"/>
      <c r="L115" s="9"/>
    </row>
    <row r="116" spans="1:12" x14ac:dyDescent="0.25">
      <c r="A116" s="8"/>
      <c r="L116" s="9"/>
    </row>
    <row r="117" spans="1:12" x14ac:dyDescent="0.25">
      <c r="A117" s="8"/>
      <c r="L117" s="9"/>
    </row>
    <row r="118" spans="1:12" x14ac:dyDescent="0.25">
      <c r="A118" s="8"/>
      <c r="L118" s="9"/>
    </row>
    <row r="119" spans="1:12" x14ac:dyDescent="0.25">
      <c r="A119" s="8"/>
      <c r="L119" s="9"/>
    </row>
    <row r="120" spans="1:12" x14ac:dyDescent="0.25">
      <c r="A120" s="8"/>
      <c r="L120" s="9"/>
    </row>
    <row r="121" spans="1:12" x14ac:dyDescent="0.25">
      <c r="A121" s="8"/>
      <c r="L121" s="9"/>
    </row>
    <row r="122" spans="1:12" x14ac:dyDescent="0.25">
      <c r="A122" s="8"/>
      <c r="L122" s="9"/>
    </row>
    <row r="123" spans="1:12" x14ac:dyDescent="0.25">
      <c r="A123" s="8"/>
      <c r="L123" s="9"/>
    </row>
    <row r="124" spans="1:12" x14ac:dyDescent="0.25">
      <c r="A124" s="8"/>
      <c r="L124" s="9"/>
    </row>
    <row r="125" spans="1:12" x14ac:dyDescent="0.25">
      <c r="A125" s="8"/>
      <c r="L125" s="9"/>
    </row>
    <row r="126" spans="1:12" x14ac:dyDescent="0.25">
      <c r="A126" s="8"/>
      <c r="L126" s="9"/>
    </row>
    <row r="127" spans="1:12" x14ac:dyDescent="0.25">
      <c r="A127" s="8"/>
      <c r="L127" s="9"/>
    </row>
    <row r="128" spans="1:12" x14ac:dyDescent="0.25">
      <c r="A128" s="8"/>
      <c r="L128" s="9"/>
    </row>
    <row r="129" spans="1:12" x14ac:dyDescent="0.25">
      <c r="A129" s="8"/>
      <c r="L129" s="9"/>
    </row>
    <row r="130" spans="1:12" x14ac:dyDescent="0.25">
      <c r="A130" s="8"/>
      <c r="L130" s="9"/>
    </row>
    <row r="131" spans="1:12" x14ac:dyDescent="0.25">
      <c r="A131" s="8"/>
      <c r="L131" s="9"/>
    </row>
    <row r="132" spans="1:12" x14ac:dyDescent="0.25">
      <c r="A132" s="8"/>
      <c r="L132" s="9"/>
    </row>
    <row r="133" spans="1:12" x14ac:dyDescent="0.25">
      <c r="A133" s="8"/>
      <c r="L133" s="9"/>
    </row>
    <row r="134" spans="1:12" x14ac:dyDescent="0.25">
      <c r="A134" s="8"/>
      <c r="L134" s="9"/>
    </row>
    <row r="135" spans="1:12" x14ac:dyDescent="0.25">
      <c r="A135" s="8"/>
      <c r="L135" s="9"/>
    </row>
    <row r="136" spans="1:12" x14ac:dyDescent="0.25">
      <c r="A136" s="8"/>
      <c r="L136" s="9"/>
    </row>
    <row r="137" spans="1:12" x14ac:dyDescent="0.25">
      <c r="A137" s="8"/>
      <c r="L137" s="9"/>
    </row>
    <row r="138" spans="1:12" x14ac:dyDescent="0.25">
      <c r="A138" s="8"/>
      <c r="L138" s="9"/>
    </row>
    <row r="139" spans="1:12" x14ac:dyDescent="0.25">
      <c r="A139" s="8"/>
      <c r="L139" s="9"/>
    </row>
    <row r="140" spans="1:12" x14ac:dyDescent="0.25">
      <c r="A140" s="8"/>
      <c r="L140" s="9"/>
    </row>
    <row r="141" spans="1:12" x14ac:dyDescent="0.25">
      <c r="A141" s="8"/>
      <c r="L141" s="9"/>
    </row>
    <row r="142" spans="1:12" x14ac:dyDescent="0.25">
      <c r="A142" s="8"/>
      <c r="L142" s="9"/>
    </row>
    <row r="143" spans="1:12" x14ac:dyDescent="0.25">
      <c r="L143" s="9"/>
    </row>
    <row r="144" spans="1:12" x14ac:dyDescent="0.25">
      <c r="L144" s="9"/>
    </row>
    <row r="145" spans="12:12" x14ac:dyDescent="0.25">
      <c r="L145" s="9"/>
    </row>
  </sheetData>
  <mergeCells count="27">
    <mergeCell ref="J5:J6"/>
    <mergeCell ref="K5:K6"/>
    <mergeCell ref="Q5:Q6"/>
    <mergeCell ref="S5:S6"/>
    <mergeCell ref="T5:T6"/>
    <mergeCell ref="L5:L6"/>
    <mergeCell ref="M5:M6"/>
    <mergeCell ref="N5:N6"/>
    <mergeCell ref="O5:O6"/>
    <mergeCell ref="P5:P6"/>
    <mergeCell ref="R5:R6"/>
    <mergeCell ref="A1:B1"/>
    <mergeCell ref="L1:M1"/>
    <mergeCell ref="A4:K4"/>
    <mergeCell ref="L4:Y4"/>
    <mergeCell ref="U80:V80"/>
    <mergeCell ref="X80:Y80"/>
    <mergeCell ref="U6:V6"/>
    <mergeCell ref="X6:Y6"/>
    <mergeCell ref="A5:A6"/>
    <mergeCell ref="B5:B6"/>
    <mergeCell ref="C5:C6"/>
    <mergeCell ref="D5:D6"/>
    <mergeCell ref="E5:E6"/>
    <mergeCell ref="F5:F6"/>
    <mergeCell ref="H5:H6"/>
    <mergeCell ref="I5:I6"/>
  </mergeCells>
  <phoneticPr fontId="0" type="noConversion"/>
  <dataValidations disablePrompts="1" count="1">
    <dataValidation type="list" allowBlank="1" showInputMessage="1" showErrorMessage="1" error="Enter  X or leave blank" prompt="Enter X if applicable" sqref="L2:L3" xr:uid="{00000000-0002-0000-0000-000000000000}">
      <formula1>" ,x,X"</formula1>
    </dataValidation>
  </dataValidations>
  <pageMargins left="1.02" right="0.75" top="0.8" bottom="0.75" header="0.43" footer="0.5"/>
  <pageSetup scale="83" orientation="landscape" r:id="rId1"/>
  <headerFooter alignWithMargins="0">
    <oddHeader>&amp;LOOC100 HMA Adjustments Worksheet 03/03/11&amp;R&amp;D
Page &amp;P of &amp;N</oddHeader>
  </headerFooter>
  <colBreaks count="1" manualBreakCount="1">
    <brk id="1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6"/>
  <sheetViews>
    <sheetView workbookViewId="0">
      <pane ySplit="1" topLeftCell="A389" activePane="bottomLeft" state="frozen"/>
      <selection pane="bottomLeft" activeCell="D407" sqref="D407"/>
    </sheetView>
  </sheetViews>
  <sheetFormatPr defaultRowHeight="12.5" x14ac:dyDescent="0.25"/>
  <cols>
    <col min="1" max="1" width="10.1796875" style="17" bestFit="1" customWidth="1"/>
    <col min="2" max="2" width="9.1796875" style="1"/>
    <col min="3" max="4" width="8.7265625" style="4"/>
  </cols>
  <sheetData>
    <row r="1" spans="1:8" x14ac:dyDescent="0.25">
      <c r="A1" s="17">
        <v>34700</v>
      </c>
      <c r="B1" s="1">
        <v>117.5</v>
      </c>
      <c r="C1" s="82" t="s">
        <v>31</v>
      </c>
      <c r="D1" s="4" t="s">
        <v>32</v>
      </c>
      <c r="G1" s="1"/>
      <c r="H1" s="1"/>
    </row>
    <row r="2" spans="1:8" x14ac:dyDescent="0.25">
      <c r="A2" s="17">
        <v>34731</v>
      </c>
      <c r="B2" s="1">
        <v>117.5</v>
      </c>
      <c r="C2" s="12">
        <f>(B2-B1)/B1</f>
        <v>0</v>
      </c>
      <c r="G2" s="1"/>
      <c r="H2" s="1"/>
    </row>
    <row r="3" spans="1:8" x14ac:dyDescent="0.25">
      <c r="A3" s="17">
        <v>34759</v>
      </c>
      <c r="B3" s="1">
        <v>124.75</v>
      </c>
      <c r="C3" s="12">
        <f>(B3-B2)/B2</f>
        <v>6.1702127659574467E-2</v>
      </c>
      <c r="G3" s="1"/>
      <c r="H3" s="1"/>
    </row>
    <row r="4" spans="1:8" x14ac:dyDescent="0.25">
      <c r="A4" s="17">
        <v>34790</v>
      </c>
      <c r="B4" s="1">
        <v>132.5</v>
      </c>
      <c r="C4" s="12">
        <f t="shared" ref="C4:C67" si="0">(B4-B3)/B3</f>
        <v>6.2124248496993988E-2</v>
      </c>
      <c r="G4" s="1"/>
      <c r="H4" s="1"/>
    </row>
    <row r="5" spans="1:8" x14ac:dyDescent="0.25">
      <c r="A5" s="17">
        <v>34820</v>
      </c>
      <c r="B5" s="1">
        <v>133</v>
      </c>
      <c r="C5" s="12">
        <f t="shared" si="0"/>
        <v>3.7735849056603774E-3</v>
      </c>
      <c r="G5" s="1"/>
      <c r="H5" s="1"/>
    </row>
    <row r="6" spans="1:8" x14ac:dyDescent="0.25">
      <c r="A6" s="17">
        <v>34851</v>
      </c>
      <c r="B6" s="1">
        <v>136.25</v>
      </c>
      <c r="C6" s="12">
        <f t="shared" si="0"/>
        <v>2.4436090225563908E-2</v>
      </c>
      <c r="G6" s="1"/>
      <c r="H6" s="1"/>
    </row>
    <row r="7" spans="1:8" x14ac:dyDescent="0.25">
      <c r="A7" s="17">
        <v>34881</v>
      </c>
      <c r="B7" s="1">
        <v>140</v>
      </c>
      <c r="C7" s="12">
        <f t="shared" si="0"/>
        <v>2.7522935779816515E-2</v>
      </c>
      <c r="G7" s="1"/>
      <c r="H7" s="1"/>
    </row>
    <row r="8" spans="1:8" x14ac:dyDescent="0.25">
      <c r="A8" s="17">
        <v>34912</v>
      </c>
      <c r="B8" s="1">
        <v>140</v>
      </c>
      <c r="C8" s="12">
        <f t="shared" si="0"/>
        <v>0</v>
      </c>
      <c r="G8" s="1"/>
      <c r="H8" s="1"/>
    </row>
    <row r="9" spans="1:8" x14ac:dyDescent="0.25">
      <c r="A9" s="17">
        <v>34943</v>
      </c>
      <c r="B9" s="1">
        <v>135</v>
      </c>
      <c r="C9" s="12">
        <f t="shared" si="0"/>
        <v>-3.5714285714285712E-2</v>
      </c>
      <c r="G9" s="1"/>
      <c r="H9" s="1"/>
    </row>
    <row r="10" spans="1:8" x14ac:dyDescent="0.25">
      <c r="A10" s="17">
        <v>34973</v>
      </c>
      <c r="B10" s="1">
        <v>133.75</v>
      </c>
      <c r="C10" s="12">
        <f t="shared" si="0"/>
        <v>-9.2592592592592587E-3</v>
      </c>
      <c r="G10" s="1"/>
      <c r="H10" s="1"/>
    </row>
    <row r="11" spans="1:8" x14ac:dyDescent="0.25">
      <c r="A11" s="17">
        <v>35004</v>
      </c>
      <c r="B11" s="1">
        <v>130</v>
      </c>
      <c r="C11" s="12">
        <f t="shared" si="0"/>
        <v>-2.8037383177570093E-2</v>
      </c>
      <c r="F11" s="1"/>
      <c r="G11" s="1"/>
      <c r="H11" s="1"/>
    </row>
    <row r="12" spans="1:8" x14ac:dyDescent="0.25">
      <c r="A12" s="17">
        <v>35034</v>
      </c>
      <c r="B12" s="1">
        <v>127.5</v>
      </c>
      <c r="C12" s="12">
        <f t="shared" si="0"/>
        <v>-1.9230769230769232E-2</v>
      </c>
      <c r="F12" s="1"/>
      <c r="G12" s="1"/>
      <c r="H12" s="1"/>
    </row>
    <row r="13" spans="1:8" x14ac:dyDescent="0.25">
      <c r="A13" s="17">
        <v>35065</v>
      </c>
      <c r="B13" s="1">
        <v>127.5</v>
      </c>
      <c r="C13" s="12">
        <f t="shared" si="0"/>
        <v>0</v>
      </c>
      <c r="D13" s="12">
        <f>(B13-B1)/B1</f>
        <v>8.5106382978723402E-2</v>
      </c>
    </row>
    <row r="14" spans="1:8" x14ac:dyDescent="0.25">
      <c r="A14" s="17">
        <v>35096</v>
      </c>
      <c r="B14" s="1">
        <v>126.25</v>
      </c>
      <c r="C14" s="12">
        <f t="shared" si="0"/>
        <v>-9.8039215686274508E-3</v>
      </c>
      <c r="D14" s="12">
        <f t="shared" ref="D14:D77" si="1">(B14-B2)/B2</f>
        <v>7.4468085106382975E-2</v>
      </c>
    </row>
    <row r="15" spans="1:8" x14ac:dyDescent="0.25">
      <c r="A15" s="17">
        <v>35125</v>
      </c>
      <c r="B15" s="1">
        <v>123.75</v>
      </c>
      <c r="C15" s="12">
        <f t="shared" si="0"/>
        <v>-1.9801980198019802E-2</v>
      </c>
      <c r="D15" s="12">
        <f t="shared" si="1"/>
        <v>-8.0160320641282558E-3</v>
      </c>
    </row>
    <row r="16" spans="1:8" x14ac:dyDescent="0.25">
      <c r="A16" s="17">
        <v>35156</v>
      </c>
      <c r="B16" s="1">
        <v>125</v>
      </c>
      <c r="C16" s="12">
        <f t="shared" si="0"/>
        <v>1.0101010101010102E-2</v>
      </c>
      <c r="D16" s="12">
        <f t="shared" si="1"/>
        <v>-5.6603773584905662E-2</v>
      </c>
    </row>
    <row r="17" spans="1:4" x14ac:dyDescent="0.25">
      <c r="A17" s="17">
        <v>35186</v>
      </c>
      <c r="B17" s="1">
        <v>125</v>
      </c>
      <c r="C17" s="12">
        <f t="shared" si="0"/>
        <v>0</v>
      </c>
      <c r="D17" s="12">
        <f t="shared" si="1"/>
        <v>-6.0150375939849621E-2</v>
      </c>
    </row>
    <row r="18" spans="1:4" x14ac:dyDescent="0.25">
      <c r="A18" s="17">
        <v>35217</v>
      </c>
      <c r="B18" s="1">
        <v>123.75</v>
      </c>
      <c r="C18" s="12">
        <f t="shared" si="0"/>
        <v>-0.01</v>
      </c>
      <c r="D18" s="12">
        <f t="shared" si="1"/>
        <v>-9.1743119266055051E-2</v>
      </c>
    </row>
    <row r="19" spans="1:4" x14ac:dyDescent="0.25">
      <c r="A19" s="17">
        <v>35247</v>
      </c>
      <c r="B19" s="1">
        <v>126.25</v>
      </c>
      <c r="C19" s="12">
        <f t="shared" si="0"/>
        <v>2.0202020202020204E-2</v>
      </c>
      <c r="D19" s="12">
        <f t="shared" si="1"/>
        <v>-9.8214285714285712E-2</v>
      </c>
    </row>
    <row r="20" spans="1:4" x14ac:dyDescent="0.25">
      <c r="A20" s="17">
        <v>35278</v>
      </c>
      <c r="B20" s="1">
        <v>126.25</v>
      </c>
      <c r="C20" s="12">
        <f t="shared" si="0"/>
        <v>0</v>
      </c>
      <c r="D20" s="12">
        <f t="shared" si="1"/>
        <v>-9.8214285714285712E-2</v>
      </c>
    </row>
    <row r="21" spans="1:4" x14ac:dyDescent="0.25">
      <c r="A21" s="17">
        <v>35309</v>
      </c>
      <c r="B21" s="1">
        <v>126.25</v>
      </c>
      <c r="C21" s="12">
        <f t="shared" si="0"/>
        <v>0</v>
      </c>
      <c r="D21" s="12">
        <f t="shared" si="1"/>
        <v>-6.4814814814814811E-2</v>
      </c>
    </row>
    <row r="22" spans="1:4" x14ac:dyDescent="0.25">
      <c r="A22" s="17">
        <v>35339</v>
      </c>
      <c r="B22" s="1">
        <v>128.75</v>
      </c>
      <c r="C22" s="12">
        <f t="shared" si="0"/>
        <v>1.9801980198019802E-2</v>
      </c>
      <c r="D22" s="12">
        <f t="shared" si="1"/>
        <v>-3.7383177570093455E-2</v>
      </c>
    </row>
    <row r="23" spans="1:4" x14ac:dyDescent="0.25">
      <c r="A23" s="17">
        <v>35370</v>
      </c>
      <c r="B23" s="1">
        <v>135</v>
      </c>
      <c r="C23" s="12">
        <f t="shared" si="0"/>
        <v>4.8543689320388349E-2</v>
      </c>
      <c r="D23" s="12">
        <f t="shared" si="1"/>
        <v>3.8461538461538464E-2</v>
      </c>
    </row>
    <row r="24" spans="1:4" x14ac:dyDescent="0.25">
      <c r="A24" s="17">
        <v>35400</v>
      </c>
      <c r="B24" s="1">
        <v>145</v>
      </c>
      <c r="C24" s="12">
        <f t="shared" si="0"/>
        <v>7.407407407407407E-2</v>
      </c>
      <c r="D24" s="12">
        <f t="shared" si="1"/>
        <v>0.13725490196078433</v>
      </c>
    </row>
    <row r="25" spans="1:4" x14ac:dyDescent="0.25">
      <c r="A25" s="17">
        <v>35431</v>
      </c>
      <c r="B25" s="1">
        <v>151.66999999999999</v>
      </c>
      <c r="C25" s="12">
        <f t="shared" si="0"/>
        <v>4.5999999999999916E-2</v>
      </c>
      <c r="D25" s="12">
        <f t="shared" si="1"/>
        <v>0.1895686274509803</v>
      </c>
    </row>
    <row r="26" spans="1:4" x14ac:dyDescent="0.25">
      <c r="A26" s="17">
        <v>35462</v>
      </c>
      <c r="B26" s="1">
        <v>151.66999999999999</v>
      </c>
      <c r="C26" s="12">
        <f t="shared" si="0"/>
        <v>0</v>
      </c>
      <c r="D26" s="12">
        <f t="shared" si="1"/>
        <v>0.20134653465346525</v>
      </c>
    </row>
    <row r="27" spans="1:4" x14ac:dyDescent="0.25">
      <c r="A27" s="17">
        <v>35490</v>
      </c>
      <c r="B27" s="1">
        <v>151.66999999999999</v>
      </c>
      <c r="C27" s="12">
        <f t="shared" si="0"/>
        <v>0</v>
      </c>
      <c r="D27" s="12">
        <f t="shared" si="1"/>
        <v>0.22561616161616152</v>
      </c>
    </row>
    <row r="28" spans="1:4" x14ac:dyDescent="0.25">
      <c r="A28" s="17">
        <v>35521</v>
      </c>
      <c r="B28" s="1">
        <v>151.66999999999999</v>
      </c>
      <c r="C28" s="12">
        <f t="shared" si="0"/>
        <v>0</v>
      </c>
      <c r="D28" s="12">
        <f t="shared" si="1"/>
        <v>0.21335999999999991</v>
      </c>
    </row>
    <row r="29" spans="1:4" x14ac:dyDescent="0.25">
      <c r="A29" s="17">
        <v>35551</v>
      </c>
      <c r="B29" s="1">
        <v>151.25</v>
      </c>
      <c r="C29" s="12">
        <f t="shared" si="0"/>
        <v>-2.7691699083535804E-3</v>
      </c>
      <c r="D29" s="12">
        <f t="shared" si="1"/>
        <v>0.21</v>
      </c>
    </row>
    <row r="30" spans="1:4" x14ac:dyDescent="0.25">
      <c r="A30" s="17">
        <v>35582</v>
      </c>
      <c r="B30" s="1">
        <v>148.75</v>
      </c>
      <c r="C30" s="12">
        <f t="shared" si="0"/>
        <v>-1.6528925619834711E-2</v>
      </c>
      <c r="D30" s="12">
        <f t="shared" si="1"/>
        <v>0.20202020202020202</v>
      </c>
    </row>
    <row r="31" spans="1:4" x14ac:dyDescent="0.25">
      <c r="A31" s="17">
        <v>35612</v>
      </c>
      <c r="B31" s="1">
        <v>151</v>
      </c>
      <c r="C31" s="12">
        <f t="shared" si="0"/>
        <v>1.5126050420168067E-2</v>
      </c>
      <c r="D31" s="12">
        <f t="shared" si="1"/>
        <v>0.19603960396039605</v>
      </c>
    </row>
    <row r="32" spans="1:4" x14ac:dyDescent="0.25">
      <c r="A32" s="17">
        <v>35643</v>
      </c>
      <c r="B32" s="1">
        <v>147</v>
      </c>
      <c r="C32" s="12">
        <f t="shared" si="0"/>
        <v>-2.6490066225165563E-2</v>
      </c>
      <c r="D32" s="12">
        <f t="shared" si="1"/>
        <v>0.16435643564356436</v>
      </c>
    </row>
    <row r="33" spans="1:4" x14ac:dyDescent="0.25">
      <c r="A33" s="17">
        <v>35674</v>
      </c>
      <c r="B33" s="1">
        <v>144</v>
      </c>
      <c r="C33" s="12">
        <f t="shared" si="0"/>
        <v>-2.0408163265306121E-2</v>
      </c>
      <c r="D33" s="12">
        <f t="shared" si="1"/>
        <v>0.14059405940594061</v>
      </c>
    </row>
    <row r="34" spans="1:4" x14ac:dyDescent="0.25">
      <c r="A34" s="17">
        <v>35704</v>
      </c>
      <c r="B34" s="1">
        <v>135.6</v>
      </c>
      <c r="C34" s="12">
        <f t="shared" si="0"/>
        <v>-5.8333333333333376E-2</v>
      </c>
      <c r="D34" s="12">
        <f t="shared" si="1"/>
        <v>5.3203883495145585E-2</v>
      </c>
    </row>
    <row r="35" spans="1:4" x14ac:dyDescent="0.25">
      <c r="A35" s="17">
        <v>35735</v>
      </c>
      <c r="B35" s="1">
        <v>133</v>
      </c>
      <c r="C35" s="12">
        <f t="shared" si="0"/>
        <v>-1.9174041297935061E-2</v>
      </c>
      <c r="D35" s="12">
        <f t="shared" si="1"/>
        <v>-1.4814814814814815E-2</v>
      </c>
    </row>
    <row r="36" spans="1:4" x14ac:dyDescent="0.25">
      <c r="A36" s="17">
        <v>35765</v>
      </c>
      <c r="B36" s="1">
        <v>131</v>
      </c>
      <c r="C36" s="12">
        <f t="shared" si="0"/>
        <v>-1.5037593984962405E-2</v>
      </c>
      <c r="D36" s="12">
        <f t="shared" si="1"/>
        <v>-9.6551724137931033E-2</v>
      </c>
    </row>
    <row r="37" spans="1:4" x14ac:dyDescent="0.25">
      <c r="A37" s="17">
        <v>35796</v>
      </c>
      <c r="B37" s="1">
        <v>132</v>
      </c>
      <c r="C37" s="12">
        <f t="shared" si="0"/>
        <v>7.6335877862595417E-3</v>
      </c>
      <c r="D37" s="12">
        <f t="shared" si="1"/>
        <v>-0.12968945737456314</v>
      </c>
    </row>
    <row r="38" spans="1:4" x14ac:dyDescent="0.25">
      <c r="A38" s="17">
        <v>35827</v>
      </c>
      <c r="B38" s="1">
        <v>125</v>
      </c>
      <c r="C38" s="12">
        <f t="shared" si="0"/>
        <v>-5.3030303030303032E-2</v>
      </c>
      <c r="D38" s="12">
        <f t="shared" si="1"/>
        <v>-0.1758422891804575</v>
      </c>
    </row>
    <row r="39" spans="1:4" x14ac:dyDescent="0.25">
      <c r="A39" s="17">
        <v>35855</v>
      </c>
      <c r="B39" s="1">
        <v>117</v>
      </c>
      <c r="C39" s="12">
        <f t="shared" si="0"/>
        <v>-6.4000000000000001E-2</v>
      </c>
      <c r="D39" s="12">
        <f t="shared" si="1"/>
        <v>-0.22858838267290824</v>
      </c>
    </row>
    <row r="40" spans="1:4" x14ac:dyDescent="0.25">
      <c r="A40" s="17">
        <v>35886</v>
      </c>
      <c r="B40" s="1">
        <v>113</v>
      </c>
      <c r="C40" s="12">
        <f t="shared" si="0"/>
        <v>-3.4188034188034191E-2</v>
      </c>
      <c r="D40" s="12">
        <f t="shared" si="1"/>
        <v>-0.25496142941913358</v>
      </c>
    </row>
    <row r="41" spans="1:4" x14ac:dyDescent="0.25">
      <c r="A41" s="17">
        <v>35916</v>
      </c>
      <c r="B41" s="1">
        <v>116.25</v>
      </c>
      <c r="C41" s="12">
        <f t="shared" si="0"/>
        <v>2.8761061946902654E-2</v>
      </c>
      <c r="D41" s="12">
        <f t="shared" si="1"/>
        <v>-0.23140495867768596</v>
      </c>
    </row>
    <row r="42" spans="1:4" x14ac:dyDescent="0.25">
      <c r="A42" s="17">
        <v>35947</v>
      </c>
      <c r="B42" s="1">
        <v>106.25</v>
      </c>
      <c r="C42" s="12">
        <f t="shared" si="0"/>
        <v>-8.6021505376344093E-2</v>
      </c>
      <c r="D42" s="12">
        <f t="shared" si="1"/>
        <v>-0.2857142857142857</v>
      </c>
    </row>
    <row r="43" spans="1:4" x14ac:dyDescent="0.25">
      <c r="A43" s="17">
        <v>35977</v>
      </c>
      <c r="B43" s="1">
        <v>113.75</v>
      </c>
      <c r="C43" s="12">
        <f t="shared" si="0"/>
        <v>7.0588235294117646E-2</v>
      </c>
      <c r="D43" s="12">
        <f t="shared" si="1"/>
        <v>-0.24668874172185432</v>
      </c>
    </row>
    <row r="44" spans="1:4" x14ac:dyDescent="0.25">
      <c r="A44" s="17">
        <v>36008</v>
      </c>
      <c r="B44" s="1">
        <v>113.75</v>
      </c>
      <c r="C44" s="12">
        <f t="shared" si="0"/>
        <v>0</v>
      </c>
      <c r="D44" s="12">
        <f t="shared" si="1"/>
        <v>-0.22619047619047619</v>
      </c>
    </row>
    <row r="45" spans="1:4" x14ac:dyDescent="0.25">
      <c r="A45" s="17">
        <v>36039</v>
      </c>
      <c r="B45" s="1">
        <v>113.75</v>
      </c>
      <c r="C45" s="12">
        <f t="shared" si="0"/>
        <v>0</v>
      </c>
      <c r="D45" s="12">
        <f t="shared" si="1"/>
        <v>-0.21006944444444445</v>
      </c>
    </row>
    <row r="46" spans="1:4" x14ac:dyDescent="0.25">
      <c r="A46" s="17">
        <v>36069</v>
      </c>
      <c r="B46" s="1">
        <v>108.75</v>
      </c>
      <c r="C46" s="12">
        <f t="shared" si="0"/>
        <v>-4.3956043956043959E-2</v>
      </c>
      <c r="D46" s="12">
        <f t="shared" si="1"/>
        <v>-0.1980088495575221</v>
      </c>
    </row>
    <row r="47" spans="1:4" x14ac:dyDescent="0.25">
      <c r="A47" s="17">
        <v>36100</v>
      </c>
      <c r="B47" s="1">
        <v>103.75</v>
      </c>
      <c r="C47" s="12">
        <f t="shared" si="0"/>
        <v>-4.5977011494252873E-2</v>
      </c>
      <c r="D47" s="12">
        <f t="shared" si="1"/>
        <v>-0.21992481203007519</v>
      </c>
    </row>
    <row r="48" spans="1:4" x14ac:dyDescent="0.25">
      <c r="A48" s="17">
        <v>36130</v>
      </c>
      <c r="B48" s="1">
        <v>101.25</v>
      </c>
      <c r="C48" s="12">
        <f t="shared" si="0"/>
        <v>-2.4096385542168676E-2</v>
      </c>
      <c r="D48" s="12">
        <f t="shared" si="1"/>
        <v>-0.22709923664122136</v>
      </c>
    </row>
    <row r="49" spans="1:4" x14ac:dyDescent="0.25">
      <c r="A49" s="17">
        <v>36161</v>
      </c>
      <c r="B49" s="1">
        <v>101.25</v>
      </c>
      <c r="C49" s="12">
        <f t="shared" si="0"/>
        <v>0</v>
      </c>
      <c r="D49" s="12">
        <f t="shared" si="1"/>
        <v>-0.23295454545454544</v>
      </c>
    </row>
    <row r="50" spans="1:4" x14ac:dyDescent="0.25">
      <c r="A50" s="17">
        <v>36192</v>
      </c>
      <c r="B50" s="1">
        <v>102.5</v>
      </c>
      <c r="C50" s="12">
        <f t="shared" si="0"/>
        <v>1.2345679012345678E-2</v>
      </c>
      <c r="D50" s="12">
        <f t="shared" si="1"/>
        <v>-0.18</v>
      </c>
    </row>
    <row r="51" spans="1:4" x14ac:dyDescent="0.25">
      <c r="A51" s="17">
        <v>36220</v>
      </c>
      <c r="B51" s="1">
        <v>103.75</v>
      </c>
      <c r="C51" s="12">
        <f t="shared" si="0"/>
        <v>1.2195121951219513E-2</v>
      </c>
      <c r="D51" s="12">
        <f t="shared" si="1"/>
        <v>-0.11324786324786325</v>
      </c>
    </row>
    <row r="52" spans="1:4" x14ac:dyDescent="0.25">
      <c r="A52" s="17">
        <v>36251</v>
      </c>
      <c r="B52" s="1">
        <v>106.25</v>
      </c>
      <c r="C52" s="12">
        <f t="shared" si="0"/>
        <v>2.4096385542168676E-2</v>
      </c>
      <c r="D52" s="12">
        <f t="shared" si="1"/>
        <v>-5.9734513274336286E-2</v>
      </c>
    </row>
    <row r="53" spans="1:4" x14ac:dyDescent="0.25">
      <c r="A53" s="17">
        <v>36281</v>
      </c>
      <c r="B53" s="1">
        <v>112.5</v>
      </c>
      <c r="C53" s="12">
        <f t="shared" si="0"/>
        <v>5.8823529411764705E-2</v>
      </c>
      <c r="D53" s="12">
        <f t="shared" si="1"/>
        <v>-3.2258064516129031E-2</v>
      </c>
    </row>
    <row r="54" spans="1:4" x14ac:dyDescent="0.25">
      <c r="A54" s="17">
        <v>36312</v>
      </c>
      <c r="B54" s="1">
        <v>115</v>
      </c>
      <c r="C54" s="12">
        <f t="shared" si="0"/>
        <v>2.2222222222222223E-2</v>
      </c>
      <c r="D54" s="12">
        <f t="shared" si="1"/>
        <v>8.2352941176470587E-2</v>
      </c>
    </row>
    <row r="55" spans="1:4" x14ac:dyDescent="0.25">
      <c r="A55" s="17">
        <v>36342</v>
      </c>
      <c r="B55" s="1">
        <v>117.5</v>
      </c>
      <c r="C55" s="12">
        <f t="shared" si="0"/>
        <v>2.1739130434782608E-2</v>
      </c>
      <c r="D55" s="12">
        <f t="shared" si="1"/>
        <v>3.2967032967032968E-2</v>
      </c>
    </row>
    <row r="56" spans="1:4" x14ac:dyDescent="0.25">
      <c r="A56" s="17">
        <v>36373</v>
      </c>
      <c r="B56" s="1">
        <v>121.25</v>
      </c>
      <c r="C56" s="12">
        <f t="shared" si="0"/>
        <v>3.1914893617021274E-2</v>
      </c>
      <c r="D56" s="12">
        <f t="shared" si="1"/>
        <v>6.5934065934065936E-2</v>
      </c>
    </row>
    <row r="57" spans="1:4" x14ac:dyDescent="0.25">
      <c r="A57" s="17">
        <v>36404</v>
      </c>
      <c r="B57" s="1">
        <v>121.25</v>
      </c>
      <c r="C57" s="12">
        <f t="shared" si="0"/>
        <v>0</v>
      </c>
      <c r="D57" s="12">
        <f t="shared" si="1"/>
        <v>6.5934065934065936E-2</v>
      </c>
    </row>
    <row r="58" spans="1:4" x14ac:dyDescent="0.25">
      <c r="A58" s="17">
        <v>36434</v>
      </c>
      <c r="B58" s="1">
        <v>133.75</v>
      </c>
      <c r="C58" s="12">
        <f t="shared" si="0"/>
        <v>0.10309278350515463</v>
      </c>
      <c r="D58" s="12">
        <f t="shared" si="1"/>
        <v>0.22988505747126436</v>
      </c>
    </row>
    <row r="59" spans="1:4" x14ac:dyDescent="0.25">
      <c r="A59" s="17">
        <v>36465</v>
      </c>
      <c r="B59" s="1">
        <v>133.75</v>
      </c>
      <c r="C59" s="12">
        <f t="shared" si="0"/>
        <v>0</v>
      </c>
      <c r="D59" s="12">
        <f t="shared" si="1"/>
        <v>0.28915662650602408</v>
      </c>
    </row>
    <row r="60" spans="1:4" x14ac:dyDescent="0.25">
      <c r="A60" s="17">
        <v>36495</v>
      </c>
      <c r="B60" s="1">
        <v>137.5</v>
      </c>
      <c r="C60" s="12">
        <f t="shared" si="0"/>
        <v>2.8037383177570093E-2</v>
      </c>
      <c r="D60" s="12">
        <f t="shared" si="1"/>
        <v>0.35802469135802467</v>
      </c>
    </row>
    <row r="61" spans="1:4" x14ac:dyDescent="0.25">
      <c r="A61" s="17">
        <v>36526</v>
      </c>
      <c r="B61" s="1">
        <v>158.75</v>
      </c>
      <c r="C61" s="12">
        <f t="shared" si="0"/>
        <v>0.15454545454545454</v>
      </c>
      <c r="D61" s="12">
        <f t="shared" si="1"/>
        <v>0.5679012345679012</v>
      </c>
    </row>
    <row r="62" spans="1:4" x14ac:dyDescent="0.25">
      <c r="A62" s="17">
        <v>36557</v>
      </c>
      <c r="B62" s="1">
        <v>158.75</v>
      </c>
      <c r="C62" s="12">
        <f t="shared" si="0"/>
        <v>0</v>
      </c>
      <c r="D62" s="12">
        <f t="shared" si="1"/>
        <v>0.54878048780487809</v>
      </c>
    </row>
    <row r="63" spans="1:4" x14ac:dyDescent="0.25">
      <c r="A63" s="17">
        <v>36586</v>
      </c>
      <c r="B63" s="1">
        <v>163.75</v>
      </c>
      <c r="C63" s="12">
        <f t="shared" si="0"/>
        <v>3.1496062992125984E-2</v>
      </c>
      <c r="D63" s="12">
        <f t="shared" si="1"/>
        <v>0.57831325301204817</v>
      </c>
    </row>
    <row r="64" spans="1:4" x14ac:dyDescent="0.25">
      <c r="A64" s="17">
        <v>36617</v>
      </c>
      <c r="B64" s="1">
        <v>175</v>
      </c>
      <c r="C64" s="12">
        <f t="shared" si="0"/>
        <v>6.8702290076335881E-2</v>
      </c>
      <c r="D64" s="12">
        <f t="shared" si="1"/>
        <v>0.6470588235294118</v>
      </c>
    </row>
    <row r="65" spans="1:4" x14ac:dyDescent="0.25">
      <c r="A65" s="17">
        <v>36647</v>
      </c>
      <c r="B65" s="1">
        <v>178.75</v>
      </c>
      <c r="C65" s="12">
        <f t="shared" si="0"/>
        <v>2.1428571428571429E-2</v>
      </c>
      <c r="D65" s="12">
        <f t="shared" si="1"/>
        <v>0.58888888888888891</v>
      </c>
    </row>
    <row r="66" spans="1:4" x14ac:dyDescent="0.25">
      <c r="A66" s="17">
        <v>36678</v>
      </c>
      <c r="B66" s="1">
        <v>178.75</v>
      </c>
      <c r="C66" s="12">
        <f t="shared" si="0"/>
        <v>0</v>
      </c>
      <c r="D66" s="12">
        <f t="shared" si="1"/>
        <v>0.55434782608695654</v>
      </c>
    </row>
    <row r="67" spans="1:4" x14ac:dyDescent="0.25">
      <c r="A67" s="17">
        <v>36708</v>
      </c>
      <c r="B67" s="1">
        <v>178.75</v>
      </c>
      <c r="C67" s="12">
        <f t="shared" si="0"/>
        <v>0</v>
      </c>
      <c r="D67" s="12">
        <f t="shared" si="1"/>
        <v>0.52127659574468088</v>
      </c>
    </row>
    <row r="68" spans="1:4" x14ac:dyDescent="0.25">
      <c r="A68" s="17">
        <v>36739</v>
      </c>
      <c r="B68" s="1">
        <v>176.25</v>
      </c>
      <c r="C68" s="12">
        <f t="shared" ref="C68:C131" si="2">(B68-B67)/B67</f>
        <v>-1.3986013986013986E-2</v>
      </c>
      <c r="D68" s="12">
        <f t="shared" si="1"/>
        <v>0.45360824742268041</v>
      </c>
    </row>
    <row r="69" spans="1:4" x14ac:dyDescent="0.25">
      <c r="A69" s="17">
        <v>36770</v>
      </c>
      <c r="B69" s="1">
        <v>170</v>
      </c>
      <c r="C69" s="12">
        <f t="shared" si="2"/>
        <v>-3.5460992907801421E-2</v>
      </c>
      <c r="D69" s="12">
        <f t="shared" si="1"/>
        <v>0.40206185567010311</v>
      </c>
    </row>
    <row r="70" spans="1:4" x14ac:dyDescent="0.25">
      <c r="A70" s="17">
        <v>36800</v>
      </c>
      <c r="B70" s="1">
        <v>167.5</v>
      </c>
      <c r="C70" s="12">
        <f t="shared" si="2"/>
        <v>-1.4705882352941176E-2</v>
      </c>
      <c r="D70" s="12">
        <f t="shared" si="1"/>
        <v>0.25233644859813081</v>
      </c>
    </row>
    <row r="71" spans="1:4" x14ac:dyDescent="0.25">
      <c r="A71" s="17">
        <v>36831</v>
      </c>
      <c r="B71" s="1">
        <v>163.75</v>
      </c>
      <c r="C71" s="12">
        <f t="shared" si="2"/>
        <v>-2.2388059701492536E-2</v>
      </c>
      <c r="D71" s="12">
        <f t="shared" si="1"/>
        <v>0.22429906542056074</v>
      </c>
    </row>
    <row r="72" spans="1:4" x14ac:dyDescent="0.25">
      <c r="A72" s="17">
        <v>36861</v>
      </c>
      <c r="B72" s="1">
        <v>158.75</v>
      </c>
      <c r="C72" s="12">
        <f t="shared" si="2"/>
        <v>-3.0534351145038167E-2</v>
      </c>
      <c r="D72" s="12">
        <f t="shared" si="1"/>
        <v>0.15454545454545454</v>
      </c>
    </row>
    <row r="73" spans="1:4" x14ac:dyDescent="0.25">
      <c r="A73" s="17">
        <v>36892</v>
      </c>
      <c r="B73" s="1">
        <v>152.5</v>
      </c>
      <c r="C73" s="12">
        <f t="shared" si="2"/>
        <v>-3.937007874015748E-2</v>
      </c>
      <c r="D73" s="12">
        <f t="shared" si="1"/>
        <v>-3.937007874015748E-2</v>
      </c>
    </row>
    <row r="74" spans="1:4" x14ac:dyDescent="0.25">
      <c r="A74" s="17">
        <v>36923</v>
      </c>
      <c r="B74" s="1">
        <v>151.25</v>
      </c>
      <c r="C74" s="12">
        <f t="shared" si="2"/>
        <v>-8.1967213114754103E-3</v>
      </c>
      <c r="D74" s="12">
        <f t="shared" si="1"/>
        <v>-4.7244094488188976E-2</v>
      </c>
    </row>
    <row r="75" spans="1:4" x14ac:dyDescent="0.25">
      <c r="A75" s="17">
        <v>36951</v>
      </c>
      <c r="B75" s="1">
        <v>147.5</v>
      </c>
      <c r="C75" s="12">
        <f t="shared" si="2"/>
        <v>-2.4793388429752067E-2</v>
      </c>
      <c r="D75" s="12">
        <f t="shared" si="1"/>
        <v>-9.9236641221374045E-2</v>
      </c>
    </row>
    <row r="76" spans="1:4" x14ac:dyDescent="0.25">
      <c r="A76" s="17">
        <v>36982</v>
      </c>
      <c r="B76" s="1">
        <v>141.25</v>
      </c>
      <c r="C76" s="12">
        <f t="shared" si="2"/>
        <v>-4.2372881355932202E-2</v>
      </c>
      <c r="D76" s="12">
        <f t="shared" si="1"/>
        <v>-0.19285714285714287</v>
      </c>
    </row>
    <row r="77" spans="1:4" x14ac:dyDescent="0.25">
      <c r="A77" s="17">
        <v>37012</v>
      </c>
      <c r="B77" s="1">
        <v>137.5</v>
      </c>
      <c r="C77" s="12">
        <f t="shared" si="2"/>
        <v>-2.6548672566371681E-2</v>
      </c>
      <c r="D77" s="12">
        <f t="shared" si="1"/>
        <v>-0.23076923076923078</v>
      </c>
    </row>
    <row r="78" spans="1:4" x14ac:dyDescent="0.25">
      <c r="A78" s="17">
        <v>37043</v>
      </c>
      <c r="B78" s="1">
        <v>136.25</v>
      </c>
      <c r="C78" s="12">
        <f t="shared" si="2"/>
        <v>-9.0909090909090905E-3</v>
      </c>
      <c r="D78" s="12">
        <f t="shared" ref="D78:D141" si="3">(B78-B66)/B66</f>
        <v>-0.23776223776223776</v>
      </c>
    </row>
    <row r="79" spans="1:4" x14ac:dyDescent="0.25">
      <c r="A79" s="17">
        <v>37073</v>
      </c>
      <c r="B79" s="1">
        <v>137.5</v>
      </c>
      <c r="C79" s="12">
        <f t="shared" si="2"/>
        <v>9.1743119266055051E-3</v>
      </c>
      <c r="D79" s="12">
        <f t="shared" si="3"/>
        <v>-0.23076923076923078</v>
      </c>
    </row>
    <row r="80" spans="1:4" x14ac:dyDescent="0.25">
      <c r="A80" s="17">
        <v>37104</v>
      </c>
      <c r="B80" s="1">
        <v>137.5</v>
      </c>
      <c r="C80" s="12">
        <f t="shared" si="2"/>
        <v>0</v>
      </c>
      <c r="D80" s="12">
        <f t="shared" si="3"/>
        <v>-0.21985815602836881</v>
      </c>
    </row>
    <row r="81" spans="1:4" x14ac:dyDescent="0.25">
      <c r="A81" s="17">
        <v>37135</v>
      </c>
      <c r="B81" s="1">
        <v>142.5</v>
      </c>
      <c r="C81" s="12">
        <f t="shared" si="2"/>
        <v>3.6363636363636362E-2</v>
      </c>
      <c r="D81" s="12">
        <f t="shared" si="3"/>
        <v>-0.16176470588235295</v>
      </c>
    </row>
    <row r="82" spans="1:4" x14ac:dyDescent="0.25">
      <c r="A82" s="17">
        <v>37165</v>
      </c>
      <c r="B82" s="1">
        <v>141.25</v>
      </c>
      <c r="C82" s="12">
        <f t="shared" si="2"/>
        <v>-8.771929824561403E-3</v>
      </c>
      <c r="D82" s="12">
        <f t="shared" si="3"/>
        <v>-0.15671641791044777</v>
      </c>
    </row>
    <row r="83" spans="1:4" x14ac:dyDescent="0.25">
      <c r="A83" s="17">
        <v>37196</v>
      </c>
      <c r="B83" s="1">
        <v>133.75</v>
      </c>
      <c r="C83" s="12">
        <f t="shared" si="2"/>
        <v>-5.3097345132743362E-2</v>
      </c>
      <c r="D83" s="12">
        <f t="shared" si="3"/>
        <v>-0.18320610687022901</v>
      </c>
    </row>
    <row r="84" spans="1:4" x14ac:dyDescent="0.25">
      <c r="A84" s="17">
        <v>37226</v>
      </c>
      <c r="B84" s="1">
        <v>132.5</v>
      </c>
      <c r="C84" s="12">
        <f t="shared" si="2"/>
        <v>-9.3457943925233638E-3</v>
      </c>
      <c r="D84" s="12">
        <f t="shared" si="3"/>
        <v>-0.16535433070866143</v>
      </c>
    </row>
    <row r="85" spans="1:4" x14ac:dyDescent="0.25">
      <c r="A85" s="17">
        <v>37257</v>
      </c>
      <c r="B85" s="1">
        <v>128.75</v>
      </c>
      <c r="C85" s="12">
        <f t="shared" si="2"/>
        <v>-2.8301886792452831E-2</v>
      </c>
      <c r="D85" s="12">
        <f t="shared" si="3"/>
        <v>-0.15573770491803279</v>
      </c>
    </row>
    <row r="86" spans="1:4" x14ac:dyDescent="0.25">
      <c r="A86" s="17">
        <v>37288</v>
      </c>
      <c r="B86" s="1">
        <v>131.25</v>
      </c>
      <c r="C86" s="12">
        <f t="shared" si="2"/>
        <v>1.9417475728155338E-2</v>
      </c>
      <c r="D86" s="12">
        <f t="shared" si="3"/>
        <v>-0.13223140495867769</v>
      </c>
    </row>
    <row r="87" spans="1:4" x14ac:dyDescent="0.25">
      <c r="A87" s="17">
        <v>37316</v>
      </c>
      <c r="B87" s="1">
        <v>138.75</v>
      </c>
      <c r="C87" s="12">
        <f t="shared" si="2"/>
        <v>5.7142857142857141E-2</v>
      </c>
      <c r="D87" s="12">
        <f t="shared" si="3"/>
        <v>-5.9322033898305086E-2</v>
      </c>
    </row>
    <row r="88" spans="1:4" x14ac:dyDescent="0.25">
      <c r="A88" s="17">
        <v>37347</v>
      </c>
      <c r="B88" s="1">
        <v>148.75</v>
      </c>
      <c r="C88" s="12">
        <f t="shared" si="2"/>
        <v>7.2072072072072071E-2</v>
      </c>
      <c r="D88" s="12">
        <f t="shared" si="3"/>
        <v>5.3097345132743362E-2</v>
      </c>
    </row>
    <row r="89" spans="1:4" x14ac:dyDescent="0.25">
      <c r="A89" s="17">
        <v>37377</v>
      </c>
      <c r="B89" s="1">
        <v>170</v>
      </c>
      <c r="C89" s="12">
        <f t="shared" si="2"/>
        <v>0.14285714285714285</v>
      </c>
      <c r="D89" s="12">
        <f t="shared" si="3"/>
        <v>0.23636363636363636</v>
      </c>
    </row>
    <row r="90" spans="1:4" x14ac:dyDescent="0.25">
      <c r="A90" s="17">
        <v>37408</v>
      </c>
      <c r="B90" s="1">
        <v>188.75</v>
      </c>
      <c r="C90" s="12">
        <f t="shared" si="2"/>
        <v>0.11029411764705882</v>
      </c>
      <c r="D90" s="12">
        <f t="shared" si="3"/>
        <v>0.38532110091743121</v>
      </c>
    </row>
    <row r="91" spans="1:4" x14ac:dyDescent="0.25">
      <c r="A91" s="17">
        <v>37438</v>
      </c>
      <c r="B91" s="1">
        <v>186.25</v>
      </c>
      <c r="C91" s="12">
        <f t="shared" si="2"/>
        <v>-1.3245033112582781E-2</v>
      </c>
      <c r="D91" s="12">
        <f t="shared" si="3"/>
        <v>0.35454545454545455</v>
      </c>
    </row>
    <row r="92" spans="1:4" x14ac:dyDescent="0.25">
      <c r="A92" s="17">
        <v>37469</v>
      </c>
      <c r="B92" s="1">
        <v>181.25</v>
      </c>
      <c r="C92" s="12">
        <f t="shared" si="2"/>
        <v>-2.6845637583892617E-2</v>
      </c>
      <c r="D92" s="12">
        <f t="shared" si="3"/>
        <v>0.31818181818181818</v>
      </c>
    </row>
    <row r="93" spans="1:4" x14ac:dyDescent="0.25">
      <c r="A93" s="17">
        <v>37500</v>
      </c>
      <c r="B93" s="1">
        <v>177.5</v>
      </c>
      <c r="C93" s="12">
        <f t="shared" si="2"/>
        <v>-2.0689655172413793E-2</v>
      </c>
      <c r="D93" s="12">
        <f t="shared" si="3"/>
        <v>0.24561403508771928</v>
      </c>
    </row>
    <row r="94" spans="1:4" x14ac:dyDescent="0.25">
      <c r="A94" s="17">
        <v>37530</v>
      </c>
      <c r="B94" s="1">
        <v>172.5</v>
      </c>
      <c r="C94" s="12">
        <f t="shared" si="2"/>
        <v>-2.8169014084507043E-2</v>
      </c>
      <c r="D94" s="12">
        <f t="shared" si="3"/>
        <v>0.22123893805309736</v>
      </c>
    </row>
    <row r="95" spans="1:4" x14ac:dyDescent="0.25">
      <c r="A95" s="17">
        <v>37561</v>
      </c>
      <c r="B95" s="1">
        <v>170.5</v>
      </c>
      <c r="C95" s="12">
        <f t="shared" si="2"/>
        <v>-1.1594202898550725E-2</v>
      </c>
      <c r="D95" s="12">
        <f t="shared" si="3"/>
        <v>0.27476635514018694</v>
      </c>
    </row>
    <row r="96" spans="1:4" x14ac:dyDescent="0.25">
      <c r="A96" s="17">
        <v>37591</v>
      </c>
      <c r="B96" s="1">
        <v>161.75</v>
      </c>
      <c r="C96" s="12">
        <f t="shared" si="2"/>
        <v>-5.1319648093841645E-2</v>
      </c>
      <c r="D96" s="12">
        <f t="shared" si="3"/>
        <v>0.22075471698113208</v>
      </c>
    </row>
    <row r="97" spans="1:4" x14ac:dyDescent="0.25">
      <c r="A97" s="17">
        <v>37622</v>
      </c>
      <c r="B97" s="1">
        <v>166.75</v>
      </c>
      <c r="C97" s="12">
        <f t="shared" si="2"/>
        <v>3.0911901081916538E-2</v>
      </c>
      <c r="D97" s="12">
        <f t="shared" si="3"/>
        <v>0.29514563106796116</v>
      </c>
    </row>
    <row r="98" spans="1:4" x14ac:dyDescent="0.25">
      <c r="A98" s="17">
        <v>37653</v>
      </c>
      <c r="B98" s="1">
        <v>208.75</v>
      </c>
      <c r="C98" s="12">
        <f t="shared" si="2"/>
        <v>0.25187406296851572</v>
      </c>
      <c r="D98" s="12">
        <f t="shared" si="3"/>
        <v>0.59047619047619049</v>
      </c>
    </row>
    <row r="99" spans="1:4" x14ac:dyDescent="0.25">
      <c r="A99" s="17">
        <v>37681</v>
      </c>
      <c r="B99" s="1">
        <v>211.25</v>
      </c>
      <c r="C99" s="12">
        <f t="shared" si="2"/>
        <v>1.1976047904191617E-2</v>
      </c>
      <c r="D99" s="12">
        <f t="shared" si="3"/>
        <v>0.52252252252252251</v>
      </c>
    </row>
    <row r="100" spans="1:4" x14ac:dyDescent="0.25">
      <c r="A100" s="17">
        <v>37712</v>
      </c>
      <c r="B100" s="1">
        <v>210</v>
      </c>
      <c r="C100" s="12">
        <f t="shared" si="2"/>
        <v>-5.9171597633136093E-3</v>
      </c>
      <c r="D100" s="12">
        <f t="shared" si="3"/>
        <v>0.41176470588235292</v>
      </c>
    </row>
    <row r="101" spans="1:4" x14ac:dyDescent="0.25">
      <c r="A101" s="17">
        <v>37742</v>
      </c>
      <c r="B101" s="1">
        <v>206.25</v>
      </c>
      <c r="C101" s="12">
        <f t="shared" si="2"/>
        <v>-1.7857142857142856E-2</v>
      </c>
      <c r="D101" s="12">
        <f t="shared" si="3"/>
        <v>0.21323529411764705</v>
      </c>
    </row>
    <row r="102" spans="1:4" x14ac:dyDescent="0.25">
      <c r="A102" s="17">
        <v>37773</v>
      </c>
      <c r="B102" s="1">
        <v>195</v>
      </c>
      <c r="C102" s="12">
        <f t="shared" si="2"/>
        <v>-5.4545454545454543E-2</v>
      </c>
      <c r="D102" s="12">
        <f t="shared" si="3"/>
        <v>3.3112582781456956E-2</v>
      </c>
    </row>
    <row r="103" spans="1:4" x14ac:dyDescent="0.25">
      <c r="A103" s="17">
        <v>37803</v>
      </c>
      <c r="B103" s="1">
        <v>175</v>
      </c>
      <c r="C103" s="12">
        <f t="shared" si="2"/>
        <v>-0.10256410256410256</v>
      </c>
      <c r="D103" s="12">
        <f t="shared" si="3"/>
        <v>-6.0402684563758392E-2</v>
      </c>
    </row>
    <row r="104" spans="1:4" x14ac:dyDescent="0.25">
      <c r="A104" s="17">
        <v>37834</v>
      </c>
      <c r="B104" s="1">
        <v>178.75</v>
      </c>
      <c r="C104" s="12">
        <f t="shared" si="2"/>
        <v>2.1428571428571429E-2</v>
      </c>
      <c r="D104" s="12">
        <f t="shared" si="3"/>
        <v>-1.3793103448275862E-2</v>
      </c>
    </row>
    <row r="105" spans="1:4" x14ac:dyDescent="0.25">
      <c r="A105" s="17">
        <v>37865</v>
      </c>
      <c r="B105" s="1">
        <v>185</v>
      </c>
      <c r="C105" s="12">
        <f t="shared" si="2"/>
        <v>3.4965034965034968E-2</v>
      </c>
      <c r="D105" s="12">
        <f t="shared" si="3"/>
        <v>4.2253521126760563E-2</v>
      </c>
    </row>
    <row r="106" spans="1:4" x14ac:dyDescent="0.25">
      <c r="A106" s="17">
        <v>37895</v>
      </c>
      <c r="B106" s="1">
        <v>177.5</v>
      </c>
      <c r="C106" s="12">
        <f t="shared" si="2"/>
        <v>-4.0540540540540543E-2</v>
      </c>
      <c r="D106" s="12">
        <f t="shared" si="3"/>
        <v>2.8985507246376812E-2</v>
      </c>
    </row>
    <row r="107" spans="1:4" x14ac:dyDescent="0.25">
      <c r="A107" s="17">
        <v>37926</v>
      </c>
      <c r="B107" s="1">
        <v>155</v>
      </c>
      <c r="C107" s="12">
        <f t="shared" si="2"/>
        <v>-0.12676056338028169</v>
      </c>
      <c r="D107" s="12">
        <f t="shared" si="3"/>
        <v>-9.0909090909090912E-2</v>
      </c>
    </row>
    <row r="108" spans="1:4" x14ac:dyDescent="0.25">
      <c r="A108" s="17">
        <v>37956</v>
      </c>
      <c r="B108" s="1">
        <v>152.5</v>
      </c>
      <c r="C108" s="12">
        <f t="shared" si="2"/>
        <v>-1.6129032258064516E-2</v>
      </c>
      <c r="D108" s="12">
        <f t="shared" si="3"/>
        <v>-5.7187017001545597E-2</v>
      </c>
    </row>
    <row r="109" spans="1:4" x14ac:dyDescent="0.25">
      <c r="A109" s="17">
        <v>37987</v>
      </c>
      <c r="B109" s="1">
        <v>156</v>
      </c>
      <c r="C109" s="12">
        <f t="shared" si="2"/>
        <v>2.2950819672131147E-2</v>
      </c>
      <c r="D109" s="12">
        <f t="shared" si="3"/>
        <v>-6.4467766116941536E-2</v>
      </c>
    </row>
    <row r="110" spans="1:4" x14ac:dyDescent="0.25">
      <c r="A110" s="17">
        <v>38018</v>
      </c>
      <c r="B110" s="1">
        <v>163.75</v>
      </c>
      <c r="C110" s="12">
        <f t="shared" si="2"/>
        <v>4.9679487179487176E-2</v>
      </c>
      <c r="D110" s="12">
        <f t="shared" si="3"/>
        <v>-0.21556886227544911</v>
      </c>
    </row>
    <row r="111" spans="1:4" x14ac:dyDescent="0.25">
      <c r="A111" s="17">
        <v>38047</v>
      </c>
      <c r="B111" s="1">
        <v>167.5</v>
      </c>
      <c r="C111" s="12">
        <f t="shared" si="2"/>
        <v>2.2900763358778626E-2</v>
      </c>
      <c r="D111" s="12">
        <f t="shared" si="3"/>
        <v>-0.20710059171597633</v>
      </c>
    </row>
    <row r="112" spans="1:4" x14ac:dyDescent="0.25">
      <c r="A112" s="17">
        <v>38078</v>
      </c>
      <c r="B112" s="1">
        <v>167.5</v>
      </c>
      <c r="C112" s="12">
        <f t="shared" si="2"/>
        <v>0</v>
      </c>
      <c r="D112" s="12">
        <f t="shared" si="3"/>
        <v>-0.20238095238095238</v>
      </c>
    </row>
    <row r="113" spans="1:4" x14ac:dyDescent="0.25">
      <c r="A113" s="17">
        <v>38108</v>
      </c>
      <c r="B113" s="1">
        <v>176.25</v>
      </c>
      <c r="C113" s="12">
        <f t="shared" si="2"/>
        <v>5.2238805970149252E-2</v>
      </c>
      <c r="D113" s="12">
        <f t="shared" si="3"/>
        <v>-0.14545454545454545</v>
      </c>
    </row>
    <row r="114" spans="1:4" x14ac:dyDescent="0.25">
      <c r="A114" s="17">
        <v>38139</v>
      </c>
      <c r="B114" s="1">
        <v>212.5</v>
      </c>
      <c r="C114" s="12">
        <f t="shared" si="2"/>
        <v>0.20567375886524822</v>
      </c>
      <c r="D114" s="12">
        <f t="shared" si="3"/>
        <v>8.9743589743589744E-2</v>
      </c>
    </row>
    <row r="115" spans="1:4" x14ac:dyDescent="0.25">
      <c r="A115" s="17">
        <v>38169</v>
      </c>
      <c r="B115" s="1">
        <v>211.25</v>
      </c>
      <c r="C115" s="12">
        <f t="shared" si="2"/>
        <v>-5.8823529411764705E-3</v>
      </c>
      <c r="D115" s="12">
        <f t="shared" si="3"/>
        <v>0.20714285714285716</v>
      </c>
    </row>
    <row r="116" spans="1:4" x14ac:dyDescent="0.25">
      <c r="A116" s="17">
        <v>38200</v>
      </c>
      <c r="B116" s="1">
        <v>211.25</v>
      </c>
      <c r="C116" s="12">
        <f t="shared" si="2"/>
        <v>0</v>
      </c>
      <c r="D116" s="12">
        <f t="shared" si="3"/>
        <v>0.18181818181818182</v>
      </c>
    </row>
    <row r="117" spans="1:4" x14ac:dyDescent="0.25">
      <c r="A117" s="17">
        <v>38231</v>
      </c>
      <c r="B117" s="1">
        <v>217.5</v>
      </c>
      <c r="C117" s="12">
        <f t="shared" si="2"/>
        <v>2.9585798816568046E-2</v>
      </c>
      <c r="D117" s="12">
        <f t="shared" si="3"/>
        <v>0.17567567567567569</v>
      </c>
    </row>
    <row r="118" spans="1:4" x14ac:dyDescent="0.25">
      <c r="A118" s="17">
        <v>38261</v>
      </c>
      <c r="B118" s="1">
        <v>217.5</v>
      </c>
      <c r="C118" s="12">
        <f t="shared" si="2"/>
        <v>0</v>
      </c>
      <c r="D118" s="12">
        <f t="shared" si="3"/>
        <v>0.22535211267605634</v>
      </c>
    </row>
    <row r="119" spans="1:4" x14ac:dyDescent="0.25">
      <c r="A119" s="17">
        <v>38292</v>
      </c>
      <c r="B119" s="1">
        <v>215</v>
      </c>
      <c r="C119" s="12">
        <f t="shared" si="2"/>
        <v>-1.1494252873563218E-2</v>
      </c>
      <c r="D119" s="12">
        <f t="shared" si="3"/>
        <v>0.38709677419354838</v>
      </c>
    </row>
    <row r="120" spans="1:4" x14ac:dyDescent="0.25">
      <c r="A120" s="17">
        <v>38322</v>
      </c>
      <c r="B120" s="1">
        <v>211.25</v>
      </c>
      <c r="C120" s="12">
        <f t="shared" si="2"/>
        <v>-1.7441860465116279E-2</v>
      </c>
      <c r="D120" s="12">
        <f t="shared" si="3"/>
        <v>0.38524590163934425</v>
      </c>
    </row>
    <row r="121" spans="1:4" x14ac:dyDescent="0.25">
      <c r="A121" s="17">
        <v>38353</v>
      </c>
      <c r="B121" s="1">
        <v>205</v>
      </c>
      <c r="C121" s="12">
        <f t="shared" si="2"/>
        <v>-2.9585798816568046E-2</v>
      </c>
      <c r="D121" s="12">
        <f t="shared" si="3"/>
        <v>0.3141025641025641</v>
      </c>
    </row>
    <row r="122" spans="1:4" x14ac:dyDescent="0.25">
      <c r="A122" s="17">
        <v>38384</v>
      </c>
      <c r="B122" s="1">
        <v>205</v>
      </c>
      <c r="C122" s="12">
        <f t="shared" si="2"/>
        <v>0</v>
      </c>
      <c r="D122" s="12">
        <f t="shared" si="3"/>
        <v>0.25190839694656486</v>
      </c>
    </row>
    <row r="123" spans="1:4" x14ac:dyDescent="0.25">
      <c r="A123" s="17">
        <v>38412</v>
      </c>
      <c r="B123" s="1">
        <v>201.67</v>
      </c>
      <c r="C123" s="12">
        <f t="shared" si="2"/>
        <v>-1.624390243902445E-2</v>
      </c>
      <c r="D123" s="12">
        <f t="shared" si="3"/>
        <v>0.20399999999999993</v>
      </c>
    </row>
    <row r="124" spans="1:4" x14ac:dyDescent="0.25">
      <c r="A124" s="17">
        <v>38443</v>
      </c>
      <c r="B124" s="1">
        <v>215</v>
      </c>
      <c r="C124" s="12">
        <f t="shared" si="2"/>
        <v>6.6098081023454228E-2</v>
      </c>
      <c r="D124" s="12">
        <f t="shared" si="3"/>
        <v>0.28358208955223879</v>
      </c>
    </row>
    <row r="125" spans="1:4" x14ac:dyDescent="0.25">
      <c r="A125" s="17">
        <v>38473</v>
      </c>
      <c r="B125" s="1">
        <v>221.67</v>
      </c>
      <c r="C125" s="12">
        <f t="shared" si="2"/>
        <v>3.1023255813953429E-2</v>
      </c>
      <c r="D125" s="12">
        <f t="shared" si="3"/>
        <v>0.2577021276595744</v>
      </c>
    </row>
    <row r="126" spans="1:4" x14ac:dyDescent="0.25">
      <c r="A126" s="17">
        <v>38504</v>
      </c>
      <c r="B126" s="1">
        <v>220</v>
      </c>
      <c r="C126" s="12">
        <f t="shared" si="2"/>
        <v>-7.533721297424043E-3</v>
      </c>
      <c r="D126" s="12">
        <f t="shared" si="3"/>
        <v>3.5294117647058823E-2</v>
      </c>
    </row>
    <row r="127" spans="1:4" x14ac:dyDescent="0.25">
      <c r="A127" s="17">
        <v>38534</v>
      </c>
      <c r="B127" s="1">
        <v>230</v>
      </c>
      <c r="C127" s="12">
        <f t="shared" si="2"/>
        <v>4.5454545454545456E-2</v>
      </c>
      <c r="D127" s="12">
        <f t="shared" si="3"/>
        <v>8.8757396449704137E-2</v>
      </c>
    </row>
    <row r="128" spans="1:4" x14ac:dyDescent="0.25">
      <c r="A128" s="17">
        <v>38565</v>
      </c>
      <c r="B128" s="1">
        <v>236.67</v>
      </c>
      <c r="C128" s="12">
        <f t="shared" si="2"/>
        <v>2.8999999999999946E-2</v>
      </c>
      <c r="D128" s="12">
        <f t="shared" si="3"/>
        <v>0.1203313609467455</v>
      </c>
    </row>
    <row r="129" spans="1:4" x14ac:dyDescent="0.25">
      <c r="A129" s="17">
        <v>38596</v>
      </c>
      <c r="B129" s="1">
        <v>246.67</v>
      </c>
      <c r="C129" s="12">
        <f t="shared" si="2"/>
        <v>4.2252926015126549E-2</v>
      </c>
      <c r="D129" s="12">
        <f t="shared" si="3"/>
        <v>0.13411494252873557</v>
      </c>
    </row>
    <row r="130" spans="1:4" x14ac:dyDescent="0.25">
      <c r="A130" s="17">
        <v>38626</v>
      </c>
      <c r="B130" s="1">
        <v>256.67</v>
      </c>
      <c r="C130" s="12">
        <f t="shared" si="2"/>
        <v>4.0539992702801432E-2</v>
      </c>
      <c r="D130" s="12">
        <f t="shared" si="3"/>
        <v>0.18009195402298858</v>
      </c>
    </row>
    <row r="131" spans="1:4" x14ac:dyDescent="0.25">
      <c r="A131" s="17">
        <v>38657</v>
      </c>
      <c r="B131" s="1">
        <v>260</v>
      </c>
      <c r="C131" s="12">
        <f t="shared" si="2"/>
        <v>1.2973857482370297E-2</v>
      </c>
      <c r="D131" s="12">
        <f t="shared" si="3"/>
        <v>0.20930232558139536</v>
      </c>
    </row>
    <row r="132" spans="1:4" x14ac:dyDescent="0.25">
      <c r="A132" s="17">
        <v>38687</v>
      </c>
      <c r="B132" s="1">
        <v>260</v>
      </c>
      <c r="C132" s="12">
        <f t="shared" ref="C132:C195" si="4">(B132-B131)/B131</f>
        <v>0</v>
      </c>
      <c r="D132" s="12">
        <f t="shared" si="3"/>
        <v>0.23076923076923078</v>
      </c>
    </row>
    <row r="133" spans="1:4" x14ac:dyDescent="0.25">
      <c r="A133" s="17">
        <v>38718</v>
      </c>
      <c r="B133" s="1">
        <v>258.33</v>
      </c>
      <c r="C133" s="12">
        <f t="shared" si="4"/>
        <v>-6.4230769230769844E-3</v>
      </c>
      <c r="D133" s="12">
        <f t="shared" si="3"/>
        <v>0.26014634146341453</v>
      </c>
    </row>
    <row r="134" spans="1:4" x14ac:dyDescent="0.25">
      <c r="A134" s="17">
        <v>38749</v>
      </c>
      <c r="B134" s="1">
        <v>263.33</v>
      </c>
      <c r="C134" s="12">
        <f t="shared" si="4"/>
        <v>1.9355088452754229E-2</v>
      </c>
      <c r="D134" s="12">
        <f t="shared" si="3"/>
        <v>0.28453658536585358</v>
      </c>
    </row>
    <row r="135" spans="1:4" x14ac:dyDescent="0.25">
      <c r="A135" s="17">
        <v>38777</v>
      </c>
      <c r="B135" s="1">
        <v>285</v>
      </c>
      <c r="C135" s="12">
        <f t="shared" si="4"/>
        <v>8.2292180913682511E-2</v>
      </c>
      <c r="D135" s="12">
        <f t="shared" si="3"/>
        <v>0.41319978182178818</v>
      </c>
    </row>
    <row r="136" spans="1:4" x14ac:dyDescent="0.25">
      <c r="A136" s="17">
        <v>38808</v>
      </c>
      <c r="B136" s="1">
        <v>308.33</v>
      </c>
      <c r="C136" s="12">
        <f t="shared" si="4"/>
        <v>8.1859649122806966E-2</v>
      </c>
      <c r="D136" s="12">
        <f t="shared" si="3"/>
        <v>0.43409302325581389</v>
      </c>
    </row>
    <row r="137" spans="1:4" x14ac:dyDescent="0.25">
      <c r="A137" s="17">
        <v>38838</v>
      </c>
      <c r="B137" s="1">
        <v>343.33</v>
      </c>
      <c r="C137" s="12">
        <f t="shared" si="4"/>
        <v>0.11351474069989946</v>
      </c>
      <c r="D137" s="12">
        <f t="shared" si="3"/>
        <v>0.54883385212252445</v>
      </c>
    </row>
    <row r="138" spans="1:4" x14ac:dyDescent="0.25">
      <c r="A138" s="17">
        <v>38869</v>
      </c>
      <c r="B138" s="1">
        <v>371.67</v>
      </c>
      <c r="C138" s="12">
        <f t="shared" si="4"/>
        <v>8.2544490723211003E-2</v>
      </c>
      <c r="D138" s="12">
        <f t="shared" si="3"/>
        <v>0.68940909090909097</v>
      </c>
    </row>
    <row r="139" spans="1:4" x14ac:dyDescent="0.25">
      <c r="A139" s="17">
        <v>38899</v>
      </c>
      <c r="B139" s="1">
        <v>390</v>
      </c>
      <c r="C139" s="12">
        <f t="shared" si="4"/>
        <v>4.9317943336831017E-2</v>
      </c>
      <c r="D139" s="12">
        <f t="shared" si="3"/>
        <v>0.69565217391304346</v>
      </c>
    </row>
    <row r="140" spans="1:4" x14ac:dyDescent="0.25">
      <c r="A140" s="17">
        <v>38930</v>
      </c>
      <c r="B140" s="1">
        <v>403.33</v>
      </c>
      <c r="C140" s="12">
        <f t="shared" si="4"/>
        <v>3.4179487179487142E-2</v>
      </c>
      <c r="D140" s="12">
        <f t="shared" si="3"/>
        <v>0.70418726496809902</v>
      </c>
    </row>
    <row r="141" spans="1:4" x14ac:dyDescent="0.25">
      <c r="A141" s="17">
        <v>38961</v>
      </c>
      <c r="B141" s="1">
        <v>408.33</v>
      </c>
      <c r="C141" s="12">
        <f t="shared" si="4"/>
        <v>1.2396796667741057E-2</v>
      </c>
      <c r="D141" s="12">
        <f t="shared" si="3"/>
        <v>0.65536952203348608</v>
      </c>
    </row>
    <row r="142" spans="1:4" x14ac:dyDescent="0.25">
      <c r="A142" s="17">
        <v>38991</v>
      </c>
      <c r="B142" s="1">
        <v>390</v>
      </c>
      <c r="C142" s="12">
        <f t="shared" si="4"/>
        <v>-4.4890162368672361E-2</v>
      </c>
      <c r="D142" s="12">
        <f t="shared" ref="D142:D205" si="5">(B142-B130)/B130</f>
        <v>0.5194607862235554</v>
      </c>
    </row>
    <row r="143" spans="1:4" x14ac:dyDescent="0.25">
      <c r="A143" s="17">
        <v>39022</v>
      </c>
      <c r="B143" s="1">
        <v>350</v>
      </c>
      <c r="C143" s="12">
        <f t="shared" si="4"/>
        <v>-0.10256410256410256</v>
      </c>
      <c r="D143" s="12">
        <f t="shared" si="5"/>
        <v>0.34615384615384615</v>
      </c>
    </row>
    <row r="144" spans="1:4" x14ac:dyDescent="0.25">
      <c r="A144" s="17">
        <v>39052</v>
      </c>
      <c r="B144" s="1">
        <v>301.67</v>
      </c>
      <c r="C144" s="12">
        <f t="shared" si="4"/>
        <v>-0.13808571428571423</v>
      </c>
      <c r="D144" s="12">
        <f t="shared" si="5"/>
        <v>0.16026923076923083</v>
      </c>
    </row>
    <row r="145" spans="1:4" x14ac:dyDescent="0.25">
      <c r="A145" s="17">
        <v>39083</v>
      </c>
      <c r="B145" s="1">
        <v>296.67</v>
      </c>
      <c r="C145" s="12">
        <f t="shared" si="4"/>
        <v>-1.6574402492790134E-2</v>
      </c>
      <c r="D145" s="12">
        <f t="shared" si="5"/>
        <v>0.14841481825571956</v>
      </c>
    </row>
    <row r="146" spans="1:4" x14ac:dyDescent="0.25">
      <c r="A146" s="17">
        <v>39114</v>
      </c>
      <c r="B146" s="1">
        <v>291.67</v>
      </c>
      <c r="C146" s="12">
        <f t="shared" si="4"/>
        <v>-1.6853743216368355E-2</v>
      </c>
      <c r="D146" s="12">
        <f t="shared" si="5"/>
        <v>0.107621615463487</v>
      </c>
    </row>
    <row r="147" spans="1:4" x14ac:dyDescent="0.25">
      <c r="A147" s="17">
        <v>39142</v>
      </c>
      <c r="B147" s="1">
        <v>305</v>
      </c>
      <c r="C147" s="12">
        <f t="shared" si="4"/>
        <v>4.5702334830459025E-2</v>
      </c>
      <c r="D147" s="12">
        <f t="shared" si="5"/>
        <v>7.0175438596491224E-2</v>
      </c>
    </row>
    <row r="148" spans="1:4" x14ac:dyDescent="0.25">
      <c r="A148" s="17">
        <v>39173</v>
      </c>
      <c r="B148" s="1">
        <v>313.33</v>
      </c>
      <c r="C148" s="12">
        <f t="shared" si="4"/>
        <v>2.7311475409836014E-2</v>
      </c>
      <c r="D148" s="12">
        <f t="shared" si="5"/>
        <v>1.6216391528557066E-2</v>
      </c>
    </row>
    <row r="149" spans="1:4" x14ac:dyDescent="0.25">
      <c r="A149" s="17">
        <v>39203</v>
      </c>
      <c r="B149" s="1">
        <v>313.33</v>
      </c>
      <c r="C149" s="12">
        <f t="shared" si="4"/>
        <v>0</v>
      </c>
      <c r="D149" s="12">
        <f t="shared" si="5"/>
        <v>-8.7379489121253609E-2</v>
      </c>
    </row>
    <row r="150" spans="1:4" x14ac:dyDescent="0.25">
      <c r="A150" s="17">
        <v>39234</v>
      </c>
      <c r="B150" s="1">
        <v>326.67</v>
      </c>
      <c r="C150" s="12">
        <f t="shared" si="4"/>
        <v>4.2574921009798081E-2</v>
      </c>
      <c r="D150" s="12">
        <f t="shared" si="5"/>
        <v>-0.12107514730809589</v>
      </c>
    </row>
    <row r="151" spans="1:4" x14ac:dyDescent="0.25">
      <c r="A151" s="17">
        <v>39264</v>
      </c>
      <c r="B151" s="1">
        <v>328.33</v>
      </c>
      <c r="C151" s="12">
        <f t="shared" si="4"/>
        <v>5.0815808001958189E-3</v>
      </c>
      <c r="D151" s="12">
        <f t="shared" si="5"/>
        <v>-0.15812820512820516</v>
      </c>
    </row>
    <row r="152" spans="1:4" x14ac:dyDescent="0.25">
      <c r="A152" s="17">
        <v>39295</v>
      </c>
      <c r="B152" s="1">
        <v>348.33</v>
      </c>
      <c r="C152" s="12">
        <f t="shared" si="4"/>
        <v>6.0914324003289375E-2</v>
      </c>
      <c r="D152" s="12">
        <f t="shared" si="5"/>
        <v>-0.13636476334515163</v>
      </c>
    </row>
    <row r="153" spans="1:4" x14ac:dyDescent="0.25">
      <c r="A153" s="17">
        <v>39326</v>
      </c>
      <c r="B153" s="1">
        <v>350</v>
      </c>
      <c r="C153" s="12">
        <f t="shared" si="4"/>
        <v>4.7943042517153735E-3</v>
      </c>
      <c r="D153" s="12">
        <f t="shared" si="5"/>
        <v>-0.14285014571547519</v>
      </c>
    </row>
    <row r="154" spans="1:4" x14ac:dyDescent="0.25">
      <c r="A154" s="17">
        <v>39356</v>
      </c>
      <c r="B154" s="1">
        <v>343.33</v>
      </c>
      <c r="C154" s="12">
        <f t="shared" si="4"/>
        <v>-1.9057142857142901E-2</v>
      </c>
      <c r="D154" s="12">
        <f t="shared" si="5"/>
        <v>-0.11966666666666671</v>
      </c>
    </row>
    <row r="155" spans="1:4" x14ac:dyDescent="0.25">
      <c r="A155" s="17">
        <v>39387</v>
      </c>
      <c r="B155" s="1">
        <v>340</v>
      </c>
      <c r="C155" s="12">
        <f t="shared" si="4"/>
        <v>-9.6991232924591043E-3</v>
      </c>
      <c r="D155" s="12">
        <f t="shared" si="5"/>
        <v>-2.8571428571428571E-2</v>
      </c>
    </row>
    <row r="156" spans="1:4" x14ac:dyDescent="0.25">
      <c r="A156" s="17">
        <v>39417</v>
      </c>
      <c r="B156" s="1">
        <v>347.75</v>
      </c>
      <c r="C156" s="12">
        <f t="shared" si="4"/>
        <v>2.2794117647058822E-2</v>
      </c>
      <c r="D156" s="12">
        <f t="shared" si="5"/>
        <v>0.15274969337355382</v>
      </c>
    </row>
    <row r="157" spans="1:4" x14ac:dyDescent="0.25">
      <c r="A157" s="17">
        <v>39448</v>
      </c>
      <c r="B157" s="1">
        <v>355.67</v>
      </c>
      <c r="C157" s="12">
        <f t="shared" si="4"/>
        <v>2.2774982027318522E-2</v>
      </c>
      <c r="D157" s="12">
        <f t="shared" si="5"/>
        <v>0.19887416995314658</v>
      </c>
    </row>
    <row r="158" spans="1:4" x14ac:dyDescent="0.25">
      <c r="A158" s="17">
        <v>39479</v>
      </c>
      <c r="B158" s="1">
        <v>363.75</v>
      </c>
      <c r="C158" s="12">
        <f t="shared" si="4"/>
        <v>2.2717687744257271E-2</v>
      </c>
      <c r="D158" s="12">
        <f t="shared" si="5"/>
        <v>0.24712860424452285</v>
      </c>
    </row>
    <row r="159" spans="1:4" x14ac:dyDescent="0.25">
      <c r="A159" s="17">
        <v>39142</v>
      </c>
      <c r="B159" s="1">
        <v>378.33</v>
      </c>
      <c r="C159" s="12">
        <f t="shared" si="4"/>
        <v>4.0082474226804082E-2</v>
      </c>
      <c r="D159" s="12">
        <f t="shared" si="5"/>
        <v>0.24042622950819667</v>
      </c>
    </row>
    <row r="160" spans="1:4" x14ac:dyDescent="0.25">
      <c r="A160" s="17">
        <v>39539</v>
      </c>
      <c r="B160" s="1">
        <v>410.83</v>
      </c>
      <c r="C160" s="12">
        <f t="shared" si="4"/>
        <v>8.5903840562471925E-2</v>
      </c>
      <c r="D160" s="12">
        <f t="shared" si="5"/>
        <v>0.31117352312258645</v>
      </c>
    </row>
    <row r="161" spans="1:4" x14ac:dyDescent="0.25">
      <c r="A161" s="17">
        <v>39569</v>
      </c>
      <c r="B161" s="1">
        <v>443.33</v>
      </c>
      <c r="C161" s="12">
        <f t="shared" si="4"/>
        <v>7.9108146922084566E-2</v>
      </c>
      <c r="D161" s="12">
        <f t="shared" si="5"/>
        <v>0.41489803083011523</v>
      </c>
    </row>
    <row r="162" spans="1:4" x14ac:dyDescent="0.25">
      <c r="A162" s="17">
        <v>39600</v>
      </c>
      <c r="B162" s="1">
        <v>521.66999999999996</v>
      </c>
      <c r="C162" s="12">
        <f t="shared" si="4"/>
        <v>0.17670809554959055</v>
      </c>
      <c r="D162" s="12">
        <f t="shared" si="5"/>
        <v>0.59693268436036351</v>
      </c>
    </row>
    <row r="163" spans="1:4" x14ac:dyDescent="0.25">
      <c r="A163" s="8">
        <v>39630</v>
      </c>
      <c r="B163" s="1">
        <v>628.33000000000004</v>
      </c>
      <c r="C163" s="12">
        <f t="shared" si="4"/>
        <v>0.20445875745202924</v>
      </c>
      <c r="D163" s="12">
        <f t="shared" si="5"/>
        <v>0.91371486004934077</v>
      </c>
    </row>
    <row r="164" spans="1:4" x14ac:dyDescent="0.25">
      <c r="A164" s="8">
        <v>39631</v>
      </c>
      <c r="B164" s="1">
        <v>628.33000000000004</v>
      </c>
      <c r="C164" s="12">
        <f t="shared" si="4"/>
        <v>0</v>
      </c>
      <c r="D164" s="12">
        <f t="shared" si="5"/>
        <v>0.80383544340137247</v>
      </c>
    </row>
    <row r="165" spans="1:4" x14ac:dyDescent="0.25">
      <c r="A165" s="8">
        <v>39632</v>
      </c>
      <c r="B165" s="1">
        <v>628.33000000000004</v>
      </c>
      <c r="C165" s="12">
        <f t="shared" si="4"/>
        <v>0</v>
      </c>
      <c r="D165" s="12">
        <f t="shared" si="5"/>
        <v>0.79522857142857151</v>
      </c>
    </row>
    <row r="166" spans="1:4" x14ac:dyDescent="0.25">
      <c r="A166" s="8">
        <v>39633</v>
      </c>
      <c r="B166" s="1">
        <v>628.33000000000004</v>
      </c>
      <c r="C166" s="12">
        <f t="shared" si="4"/>
        <v>0</v>
      </c>
      <c r="D166" s="12">
        <f t="shared" si="5"/>
        <v>0.83010514665190949</v>
      </c>
    </row>
    <row r="167" spans="1:4" x14ac:dyDescent="0.25">
      <c r="A167" s="8">
        <v>39634</v>
      </c>
      <c r="B167" s="1">
        <v>628.33000000000004</v>
      </c>
      <c r="C167" s="12">
        <f t="shared" si="4"/>
        <v>0</v>
      </c>
      <c r="D167" s="12">
        <f t="shared" si="5"/>
        <v>0.84802941176470603</v>
      </c>
    </row>
    <row r="168" spans="1:4" x14ac:dyDescent="0.25">
      <c r="A168" s="8">
        <v>39635</v>
      </c>
      <c r="B168" s="1">
        <v>628.33000000000004</v>
      </c>
      <c r="C168" s="12">
        <f t="shared" si="4"/>
        <v>0</v>
      </c>
      <c r="D168" s="12">
        <f t="shared" si="5"/>
        <v>0.80684399712437105</v>
      </c>
    </row>
    <row r="169" spans="1:4" x14ac:dyDescent="0.25">
      <c r="A169" s="8">
        <v>39636</v>
      </c>
      <c r="B169" s="1">
        <v>628.33000000000004</v>
      </c>
      <c r="C169" s="12">
        <f t="shared" si="4"/>
        <v>0</v>
      </c>
      <c r="D169" s="12">
        <f t="shared" si="5"/>
        <v>0.76660949756797037</v>
      </c>
    </row>
    <row r="170" spans="1:4" x14ac:dyDescent="0.25">
      <c r="A170" s="8">
        <v>39637</v>
      </c>
      <c r="B170" s="1">
        <v>628.33000000000004</v>
      </c>
      <c r="C170" s="12">
        <f t="shared" si="4"/>
        <v>0</v>
      </c>
      <c r="D170" s="12">
        <f t="shared" si="5"/>
        <v>0.72736769759450182</v>
      </c>
    </row>
    <row r="171" spans="1:4" x14ac:dyDescent="0.25">
      <c r="A171" s="8">
        <v>39638</v>
      </c>
      <c r="B171" s="1">
        <v>628.33000000000004</v>
      </c>
      <c r="C171" s="12">
        <f t="shared" si="4"/>
        <v>0</v>
      </c>
      <c r="D171" s="12">
        <f t="shared" si="5"/>
        <v>0.6607987735574764</v>
      </c>
    </row>
    <row r="172" spans="1:4" x14ac:dyDescent="0.25">
      <c r="A172" s="8">
        <v>39639</v>
      </c>
      <c r="B172" s="1">
        <v>628.33000000000004</v>
      </c>
      <c r="C172" s="12">
        <f t="shared" si="4"/>
        <v>0</v>
      </c>
      <c r="D172" s="12">
        <f t="shared" si="5"/>
        <v>0.52941606017087373</v>
      </c>
    </row>
    <row r="173" spans="1:4" x14ac:dyDescent="0.25">
      <c r="A173" s="8">
        <v>39640</v>
      </c>
      <c r="B173" s="1">
        <v>628.33000000000004</v>
      </c>
      <c r="C173" s="12">
        <f t="shared" si="4"/>
        <v>0</v>
      </c>
      <c r="D173" s="12">
        <f t="shared" si="5"/>
        <v>0.4172963706494035</v>
      </c>
    </row>
    <row r="174" spans="1:4" x14ac:dyDescent="0.25">
      <c r="A174" s="8">
        <v>39641</v>
      </c>
      <c r="B174" s="1">
        <v>628.33000000000004</v>
      </c>
      <c r="C174" s="12">
        <f t="shared" si="4"/>
        <v>0</v>
      </c>
      <c r="D174" s="12">
        <f t="shared" si="5"/>
        <v>0.20445875745202924</v>
      </c>
    </row>
    <row r="175" spans="1:4" x14ac:dyDescent="0.25">
      <c r="A175" s="8">
        <v>39642</v>
      </c>
      <c r="B175" s="1">
        <v>628.33000000000004</v>
      </c>
      <c r="C175" s="12">
        <f t="shared" si="4"/>
        <v>0</v>
      </c>
      <c r="D175" s="12">
        <f t="shared" si="5"/>
        <v>0</v>
      </c>
    </row>
    <row r="176" spans="1:4" x14ac:dyDescent="0.25">
      <c r="A176" s="8">
        <v>39643</v>
      </c>
      <c r="B176" s="1">
        <v>628.33000000000004</v>
      </c>
      <c r="C176" s="12">
        <f t="shared" si="4"/>
        <v>0</v>
      </c>
      <c r="D176" s="12">
        <f t="shared" si="5"/>
        <v>0</v>
      </c>
    </row>
    <row r="177" spans="1:4" x14ac:dyDescent="0.25">
      <c r="A177" s="8">
        <v>39644</v>
      </c>
      <c r="B177" s="1">
        <v>628.33000000000004</v>
      </c>
      <c r="C177" s="12">
        <f t="shared" si="4"/>
        <v>0</v>
      </c>
      <c r="D177" s="12">
        <f t="shared" si="5"/>
        <v>0</v>
      </c>
    </row>
    <row r="178" spans="1:4" x14ac:dyDescent="0.25">
      <c r="A178" s="8">
        <v>39645</v>
      </c>
      <c r="B178" s="1">
        <v>730</v>
      </c>
      <c r="C178" s="12">
        <f t="shared" si="4"/>
        <v>0.16180987697547461</v>
      </c>
      <c r="D178" s="12">
        <f t="shared" si="5"/>
        <v>0.16180987697547461</v>
      </c>
    </row>
    <row r="179" spans="1:4" x14ac:dyDescent="0.25">
      <c r="A179" s="8">
        <v>39646</v>
      </c>
      <c r="B179" s="1">
        <v>730</v>
      </c>
      <c r="C179" s="12">
        <f t="shared" si="4"/>
        <v>0</v>
      </c>
      <c r="D179" s="12">
        <f t="shared" si="5"/>
        <v>0.16180987697547461</v>
      </c>
    </row>
    <row r="180" spans="1:4" x14ac:dyDescent="0.25">
      <c r="A180" s="8">
        <v>39647</v>
      </c>
      <c r="B180" s="1">
        <v>730</v>
      </c>
      <c r="C180" s="12">
        <f t="shared" si="4"/>
        <v>0</v>
      </c>
      <c r="D180" s="12">
        <f t="shared" si="5"/>
        <v>0.16180987697547461</v>
      </c>
    </row>
    <row r="181" spans="1:4" x14ac:dyDescent="0.25">
      <c r="A181" s="8">
        <v>39648</v>
      </c>
      <c r="B181" s="1">
        <v>730</v>
      </c>
      <c r="C181" s="12">
        <f t="shared" si="4"/>
        <v>0</v>
      </c>
      <c r="D181" s="12">
        <f t="shared" si="5"/>
        <v>0.16180987697547461</v>
      </c>
    </row>
    <row r="182" spans="1:4" x14ac:dyDescent="0.25">
      <c r="A182" s="8">
        <v>39649</v>
      </c>
      <c r="B182" s="1">
        <v>730</v>
      </c>
      <c r="C182" s="12">
        <f t="shared" si="4"/>
        <v>0</v>
      </c>
      <c r="D182" s="12">
        <f t="shared" si="5"/>
        <v>0.16180987697547461</v>
      </c>
    </row>
    <row r="183" spans="1:4" x14ac:dyDescent="0.25">
      <c r="A183" s="8">
        <v>39650</v>
      </c>
      <c r="B183" s="1">
        <v>730</v>
      </c>
      <c r="C183" s="12">
        <f t="shared" si="4"/>
        <v>0</v>
      </c>
      <c r="D183" s="12">
        <f t="shared" si="5"/>
        <v>0.16180987697547461</v>
      </c>
    </row>
    <row r="184" spans="1:4" x14ac:dyDescent="0.25">
      <c r="A184" s="8">
        <v>39651</v>
      </c>
      <c r="B184" s="1">
        <v>730</v>
      </c>
      <c r="C184" s="12">
        <f t="shared" si="4"/>
        <v>0</v>
      </c>
      <c r="D184" s="12">
        <f t="shared" si="5"/>
        <v>0.16180987697547461</v>
      </c>
    </row>
    <row r="185" spans="1:4" x14ac:dyDescent="0.25">
      <c r="A185" s="8">
        <v>39652</v>
      </c>
      <c r="B185" s="1">
        <v>730</v>
      </c>
      <c r="C185" s="12">
        <f t="shared" si="4"/>
        <v>0</v>
      </c>
      <c r="D185" s="12">
        <f t="shared" si="5"/>
        <v>0.16180987697547461</v>
      </c>
    </row>
    <row r="186" spans="1:4" x14ac:dyDescent="0.25">
      <c r="A186" s="8">
        <v>39653</v>
      </c>
      <c r="B186" s="1">
        <v>730</v>
      </c>
      <c r="C186" s="12">
        <f t="shared" si="4"/>
        <v>0</v>
      </c>
      <c r="D186" s="12">
        <f t="shared" si="5"/>
        <v>0.16180987697547461</v>
      </c>
    </row>
    <row r="187" spans="1:4" x14ac:dyDescent="0.25">
      <c r="A187" s="8">
        <v>39654</v>
      </c>
      <c r="B187" s="1">
        <v>730</v>
      </c>
      <c r="C187" s="12">
        <f t="shared" si="4"/>
        <v>0</v>
      </c>
      <c r="D187" s="12">
        <f t="shared" si="5"/>
        <v>0.16180987697547461</v>
      </c>
    </row>
    <row r="188" spans="1:4" x14ac:dyDescent="0.25">
      <c r="A188" s="8">
        <v>39655</v>
      </c>
      <c r="B188" s="1">
        <v>730</v>
      </c>
      <c r="C188" s="12">
        <f t="shared" si="4"/>
        <v>0</v>
      </c>
      <c r="D188" s="12">
        <f t="shared" si="5"/>
        <v>0.16180987697547461</v>
      </c>
    </row>
    <row r="189" spans="1:4" x14ac:dyDescent="0.25">
      <c r="A189" s="8">
        <v>39656</v>
      </c>
      <c r="B189" s="1">
        <v>730</v>
      </c>
      <c r="C189" s="12">
        <f t="shared" si="4"/>
        <v>0</v>
      </c>
      <c r="D189" s="12">
        <f t="shared" si="5"/>
        <v>0.16180987697547461</v>
      </c>
    </row>
    <row r="190" spans="1:4" x14ac:dyDescent="0.25">
      <c r="A190" s="8">
        <v>39657</v>
      </c>
      <c r="B190" s="1">
        <v>730</v>
      </c>
      <c r="C190" s="12">
        <f t="shared" si="4"/>
        <v>0</v>
      </c>
      <c r="D190" s="12">
        <f t="shared" si="5"/>
        <v>0</v>
      </c>
    </row>
    <row r="191" spans="1:4" x14ac:dyDescent="0.25">
      <c r="A191" s="8">
        <v>39658</v>
      </c>
      <c r="B191" s="1">
        <v>730</v>
      </c>
      <c r="C191" s="12">
        <f t="shared" si="4"/>
        <v>0</v>
      </c>
      <c r="D191" s="12">
        <f t="shared" si="5"/>
        <v>0</v>
      </c>
    </row>
    <row r="192" spans="1:4" x14ac:dyDescent="0.25">
      <c r="A192" s="8">
        <v>39659</v>
      </c>
      <c r="B192" s="1">
        <v>730</v>
      </c>
      <c r="C192" s="12">
        <f t="shared" si="4"/>
        <v>0</v>
      </c>
      <c r="D192" s="12">
        <f t="shared" si="5"/>
        <v>0</v>
      </c>
    </row>
    <row r="193" spans="1:4" x14ac:dyDescent="0.25">
      <c r="A193" s="8">
        <v>39660</v>
      </c>
      <c r="B193" s="1">
        <v>730</v>
      </c>
      <c r="C193" s="12">
        <f t="shared" si="4"/>
        <v>0</v>
      </c>
      <c r="D193" s="12">
        <f t="shared" si="5"/>
        <v>0</v>
      </c>
    </row>
    <row r="194" spans="1:4" x14ac:dyDescent="0.25">
      <c r="A194" s="17">
        <v>39661</v>
      </c>
      <c r="B194" s="1">
        <v>825</v>
      </c>
      <c r="C194" s="12">
        <f t="shared" si="4"/>
        <v>0.13013698630136986</v>
      </c>
      <c r="D194" s="12">
        <f t="shared" si="5"/>
        <v>0.13013698630136986</v>
      </c>
    </row>
    <row r="195" spans="1:4" x14ac:dyDescent="0.25">
      <c r="A195" s="17">
        <v>39692</v>
      </c>
      <c r="B195" s="1">
        <v>778</v>
      </c>
      <c r="C195" s="12">
        <f t="shared" si="4"/>
        <v>-5.6969696969696969E-2</v>
      </c>
      <c r="D195" s="12">
        <f t="shared" si="5"/>
        <v>6.575342465753424E-2</v>
      </c>
    </row>
    <row r="196" spans="1:4" x14ac:dyDescent="0.25">
      <c r="A196" s="17">
        <v>39722</v>
      </c>
      <c r="B196" s="1">
        <v>699</v>
      </c>
      <c r="C196" s="12">
        <f t="shared" ref="C196:C259" si="6">(B196-B195)/B195</f>
        <v>-0.10154241645244216</v>
      </c>
      <c r="D196" s="12">
        <f t="shared" si="5"/>
        <v>-4.2465753424657533E-2</v>
      </c>
    </row>
    <row r="197" spans="1:4" x14ac:dyDescent="0.25">
      <c r="A197" s="17">
        <v>39753</v>
      </c>
      <c r="B197" s="1">
        <v>613.75</v>
      </c>
      <c r="C197" s="12">
        <f t="shared" si="6"/>
        <v>-0.12195994277539342</v>
      </c>
      <c r="D197" s="12">
        <f t="shared" si="5"/>
        <v>-0.15924657534246575</v>
      </c>
    </row>
    <row r="198" spans="1:4" x14ac:dyDescent="0.25">
      <c r="A198" s="17">
        <v>39783</v>
      </c>
      <c r="B198" s="1">
        <v>506</v>
      </c>
      <c r="C198" s="12">
        <f t="shared" si="6"/>
        <v>-0.17556008146639512</v>
      </c>
      <c r="D198" s="12">
        <f t="shared" si="5"/>
        <v>-0.30684931506849317</v>
      </c>
    </row>
    <row r="199" spans="1:4" x14ac:dyDescent="0.25">
      <c r="A199" s="17">
        <v>39814</v>
      </c>
      <c r="B199" s="1">
        <v>437</v>
      </c>
      <c r="C199" s="12">
        <f t="shared" si="6"/>
        <v>-0.13636363636363635</v>
      </c>
      <c r="D199" s="12">
        <f t="shared" si="5"/>
        <v>-0.40136986301369865</v>
      </c>
    </row>
    <row r="200" spans="1:4" x14ac:dyDescent="0.25">
      <c r="A200" s="17">
        <v>39845</v>
      </c>
      <c r="B200" s="1">
        <v>396</v>
      </c>
      <c r="C200" s="12">
        <f t="shared" si="6"/>
        <v>-9.3821510297482841E-2</v>
      </c>
      <c r="D200" s="12">
        <f t="shared" si="5"/>
        <v>-0.45753424657534247</v>
      </c>
    </row>
    <row r="201" spans="1:4" x14ac:dyDescent="0.25">
      <c r="A201" s="17">
        <v>39873</v>
      </c>
      <c r="B201" s="1">
        <v>369</v>
      </c>
      <c r="C201" s="12">
        <f t="shared" si="6"/>
        <v>-6.8181818181818177E-2</v>
      </c>
      <c r="D201" s="12">
        <f t="shared" si="5"/>
        <v>-0.4945205479452055</v>
      </c>
    </row>
    <row r="202" spans="1:4" x14ac:dyDescent="0.25">
      <c r="A202" s="17">
        <v>39904</v>
      </c>
      <c r="B202" s="1">
        <v>371</v>
      </c>
      <c r="C202" s="12">
        <f t="shared" si="6"/>
        <v>5.4200542005420054E-3</v>
      </c>
      <c r="D202" s="12">
        <f t="shared" si="5"/>
        <v>-0.4917808219178082</v>
      </c>
    </row>
    <row r="203" spans="1:4" x14ac:dyDescent="0.25">
      <c r="A203" s="17">
        <v>39934</v>
      </c>
      <c r="B203" s="1">
        <v>371</v>
      </c>
      <c r="C203" s="12">
        <f t="shared" si="6"/>
        <v>0</v>
      </c>
      <c r="D203" s="12">
        <f t="shared" si="5"/>
        <v>-0.4917808219178082</v>
      </c>
    </row>
    <row r="204" spans="1:4" x14ac:dyDescent="0.25">
      <c r="A204" s="17">
        <v>39965</v>
      </c>
      <c r="B204" s="1">
        <v>386</v>
      </c>
      <c r="C204" s="12">
        <f t="shared" si="6"/>
        <v>4.0431266846361183E-2</v>
      </c>
      <c r="D204" s="12">
        <f t="shared" si="5"/>
        <v>-0.47123287671232877</v>
      </c>
    </row>
    <row r="205" spans="1:4" x14ac:dyDescent="0.25">
      <c r="A205" s="17">
        <v>39995</v>
      </c>
      <c r="B205" s="1">
        <v>395</v>
      </c>
      <c r="C205" s="12">
        <f t="shared" si="6"/>
        <v>2.3316062176165803E-2</v>
      </c>
      <c r="D205" s="12">
        <f t="shared" si="5"/>
        <v>-0.4589041095890411</v>
      </c>
    </row>
    <row r="206" spans="1:4" x14ac:dyDescent="0.25">
      <c r="A206" s="17">
        <v>40026</v>
      </c>
      <c r="B206" s="1">
        <v>415</v>
      </c>
      <c r="C206" s="12">
        <f t="shared" si="6"/>
        <v>5.0632911392405063E-2</v>
      </c>
      <c r="D206" s="12">
        <f t="shared" ref="D206:D269" si="7">(B206-B194)/B194</f>
        <v>-0.49696969696969695</v>
      </c>
    </row>
    <row r="207" spans="1:4" x14ac:dyDescent="0.25">
      <c r="A207" s="17">
        <v>40057</v>
      </c>
      <c r="B207" s="1">
        <v>415</v>
      </c>
      <c r="C207" s="12">
        <f t="shared" si="6"/>
        <v>0</v>
      </c>
      <c r="D207" s="12">
        <f t="shared" si="7"/>
        <v>-0.46658097686375322</v>
      </c>
    </row>
    <row r="208" spans="1:4" x14ac:dyDescent="0.25">
      <c r="A208" s="17">
        <v>40087</v>
      </c>
      <c r="B208" s="1">
        <v>410</v>
      </c>
      <c r="C208" s="12">
        <f t="shared" si="6"/>
        <v>-1.2048192771084338E-2</v>
      </c>
      <c r="D208" s="12">
        <f t="shared" si="7"/>
        <v>-0.413447782546495</v>
      </c>
    </row>
    <row r="209" spans="1:5" x14ac:dyDescent="0.25">
      <c r="A209" s="17">
        <v>40118</v>
      </c>
      <c r="B209" s="1">
        <v>413</v>
      </c>
      <c r="C209" s="12">
        <f t="shared" si="6"/>
        <v>7.3170731707317077E-3</v>
      </c>
      <c r="D209" s="12">
        <f t="shared" si="7"/>
        <v>-0.32708757637474539</v>
      </c>
    </row>
    <row r="210" spans="1:5" x14ac:dyDescent="0.25">
      <c r="A210" s="17">
        <v>40148</v>
      </c>
      <c r="B210" s="1">
        <v>428</v>
      </c>
      <c r="C210" s="12">
        <f t="shared" si="6"/>
        <v>3.6319612590799029E-2</v>
      </c>
      <c r="D210" s="12">
        <f t="shared" si="7"/>
        <v>-0.1541501976284585</v>
      </c>
    </row>
    <row r="211" spans="1:5" x14ac:dyDescent="0.25">
      <c r="A211" s="17">
        <v>40179</v>
      </c>
      <c r="B211" s="1">
        <v>462</v>
      </c>
      <c r="C211" s="12">
        <f t="shared" si="6"/>
        <v>7.9439252336448593E-2</v>
      </c>
      <c r="D211" s="12">
        <f t="shared" si="7"/>
        <v>5.7208237986270026E-2</v>
      </c>
    </row>
    <row r="212" spans="1:5" x14ac:dyDescent="0.25">
      <c r="A212" s="17">
        <v>40210</v>
      </c>
      <c r="B212" s="1">
        <v>476</v>
      </c>
      <c r="C212" s="12">
        <f t="shared" si="6"/>
        <v>3.0303030303030304E-2</v>
      </c>
      <c r="D212" s="12">
        <f t="shared" si="7"/>
        <v>0.20202020202020202</v>
      </c>
    </row>
    <row r="213" spans="1:5" x14ac:dyDescent="0.25">
      <c r="A213" s="17">
        <v>40238</v>
      </c>
      <c r="B213" s="1">
        <v>501</v>
      </c>
      <c r="C213" s="12">
        <f t="shared" si="6"/>
        <v>5.2521008403361345E-2</v>
      </c>
      <c r="D213" s="12">
        <f t="shared" si="7"/>
        <v>0.35772357723577236</v>
      </c>
    </row>
    <row r="214" spans="1:5" x14ac:dyDescent="0.25">
      <c r="A214" s="17">
        <v>40269</v>
      </c>
      <c r="B214" s="1">
        <v>510</v>
      </c>
      <c r="C214" s="12">
        <f t="shared" si="6"/>
        <v>1.7964071856287425E-2</v>
      </c>
      <c r="D214" s="12">
        <f t="shared" si="7"/>
        <v>0.3746630727762803</v>
      </c>
    </row>
    <row r="215" spans="1:5" x14ac:dyDescent="0.25">
      <c r="A215" s="17">
        <v>40299</v>
      </c>
      <c r="B215" s="1">
        <v>511</v>
      </c>
      <c r="C215" s="12">
        <f t="shared" si="6"/>
        <v>1.9607843137254902E-3</v>
      </c>
      <c r="D215" s="12">
        <f t="shared" si="7"/>
        <v>0.37735849056603776</v>
      </c>
    </row>
    <row r="216" spans="1:5" x14ac:dyDescent="0.25">
      <c r="A216" s="17">
        <v>40330</v>
      </c>
      <c r="B216" s="1">
        <v>496</v>
      </c>
      <c r="C216" s="12">
        <f t="shared" si="6"/>
        <v>-2.9354207436399216E-2</v>
      </c>
      <c r="D216" s="12">
        <f t="shared" si="7"/>
        <v>0.28497409326424872</v>
      </c>
    </row>
    <row r="217" spans="1:5" x14ac:dyDescent="0.25">
      <c r="A217" s="17">
        <v>40360</v>
      </c>
      <c r="B217" s="1">
        <v>479</v>
      </c>
      <c r="C217" s="12">
        <f t="shared" si="6"/>
        <v>-3.4274193548387094E-2</v>
      </c>
      <c r="D217" s="12">
        <f t="shared" si="7"/>
        <v>0.21265822784810126</v>
      </c>
    </row>
    <row r="218" spans="1:5" x14ac:dyDescent="0.25">
      <c r="A218" s="17">
        <v>40391</v>
      </c>
      <c r="B218" s="1">
        <v>470</v>
      </c>
      <c r="C218" s="12">
        <f t="shared" si="6"/>
        <v>-1.8789144050104383E-2</v>
      </c>
      <c r="D218" s="12">
        <f t="shared" si="7"/>
        <v>0.13253012048192772</v>
      </c>
    </row>
    <row r="219" spans="1:5" x14ac:dyDescent="0.25">
      <c r="A219" s="17">
        <v>40422</v>
      </c>
      <c r="B219" s="1">
        <v>467</v>
      </c>
      <c r="C219" s="12">
        <f t="shared" si="6"/>
        <v>-6.382978723404255E-3</v>
      </c>
      <c r="D219" s="12">
        <f t="shared" si="7"/>
        <v>0.12530120481927712</v>
      </c>
    </row>
    <row r="220" spans="1:5" x14ac:dyDescent="0.25">
      <c r="A220" s="17">
        <v>40452</v>
      </c>
      <c r="B220" s="1">
        <v>467</v>
      </c>
      <c r="C220" s="12">
        <f t="shared" si="6"/>
        <v>0</v>
      </c>
      <c r="D220" s="12">
        <f t="shared" si="7"/>
        <v>0.13902439024390245</v>
      </c>
    </row>
    <row r="221" spans="1:5" x14ac:dyDescent="0.25">
      <c r="A221" s="17">
        <v>40483</v>
      </c>
      <c r="B221" s="1">
        <v>467</v>
      </c>
      <c r="C221" s="12">
        <f t="shared" si="6"/>
        <v>0</v>
      </c>
      <c r="D221" s="12">
        <f t="shared" si="7"/>
        <v>0.13075060532687652</v>
      </c>
      <c r="E221" s="51" t="s">
        <v>22</v>
      </c>
    </row>
    <row r="222" spans="1:5" x14ac:dyDescent="0.25">
      <c r="A222" s="17">
        <v>40513</v>
      </c>
      <c r="B222" s="1">
        <v>472</v>
      </c>
      <c r="C222" s="12">
        <f t="shared" si="6"/>
        <v>1.0706638115631691E-2</v>
      </c>
      <c r="D222" s="12">
        <f t="shared" si="7"/>
        <v>0.10280373831775701</v>
      </c>
    </row>
    <row r="223" spans="1:5" x14ac:dyDescent="0.25">
      <c r="A223" s="17">
        <v>40544</v>
      </c>
      <c r="B223" s="1">
        <v>477</v>
      </c>
      <c r="C223" s="12">
        <f t="shared" si="6"/>
        <v>1.059322033898305E-2</v>
      </c>
      <c r="D223" s="12">
        <f t="shared" si="7"/>
        <v>3.2467532467532464E-2</v>
      </c>
    </row>
    <row r="224" spans="1:5" x14ac:dyDescent="0.25">
      <c r="A224" s="17">
        <v>40575</v>
      </c>
      <c r="B224" s="1">
        <v>486</v>
      </c>
      <c r="C224" s="12">
        <f t="shared" si="6"/>
        <v>1.8867924528301886E-2</v>
      </c>
      <c r="D224" s="12">
        <f t="shared" si="7"/>
        <v>2.100840336134454E-2</v>
      </c>
    </row>
    <row r="225" spans="1:4" x14ac:dyDescent="0.25">
      <c r="A225" s="17">
        <v>40603</v>
      </c>
      <c r="B225" s="1">
        <v>501</v>
      </c>
      <c r="C225" s="12">
        <f t="shared" si="6"/>
        <v>3.0864197530864196E-2</v>
      </c>
      <c r="D225" s="12">
        <f t="shared" si="7"/>
        <v>0</v>
      </c>
    </row>
    <row r="226" spans="1:4" x14ac:dyDescent="0.25">
      <c r="A226" s="17">
        <v>40634</v>
      </c>
      <c r="B226" s="1">
        <v>544</v>
      </c>
      <c r="C226" s="12">
        <f t="shared" si="6"/>
        <v>8.5828343313373259E-2</v>
      </c>
      <c r="D226" s="12">
        <f t="shared" si="7"/>
        <v>6.6666666666666666E-2</v>
      </c>
    </row>
    <row r="227" spans="1:4" x14ac:dyDescent="0.25">
      <c r="A227" s="17">
        <v>40664</v>
      </c>
      <c r="B227" s="1">
        <v>642</v>
      </c>
      <c r="C227" s="12">
        <f t="shared" si="6"/>
        <v>0.18014705882352941</v>
      </c>
      <c r="D227" s="12">
        <f t="shared" si="7"/>
        <v>0.25636007827788648</v>
      </c>
    </row>
    <row r="228" spans="1:4" x14ac:dyDescent="0.25">
      <c r="A228" s="17">
        <v>40695</v>
      </c>
      <c r="B228" s="1">
        <v>645</v>
      </c>
      <c r="C228" s="12">
        <f t="shared" si="6"/>
        <v>4.6728971962616819E-3</v>
      </c>
      <c r="D228" s="12">
        <f t="shared" si="7"/>
        <v>0.30040322580645162</v>
      </c>
    </row>
    <row r="229" spans="1:4" x14ac:dyDescent="0.25">
      <c r="A229" s="17">
        <v>40725</v>
      </c>
      <c r="B229" s="1">
        <v>630</v>
      </c>
      <c r="C229" s="12">
        <f t="shared" si="6"/>
        <v>-2.3255813953488372E-2</v>
      </c>
      <c r="D229" s="12">
        <f t="shared" si="7"/>
        <v>0.31524008350730687</v>
      </c>
    </row>
    <row r="230" spans="1:4" x14ac:dyDescent="0.25">
      <c r="A230" s="17">
        <v>40756</v>
      </c>
      <c r="B230" s="1">
        <v>612.5</v>
      </c>
      <c r="C230" s="12">
        <f t="shared" si="6"/>
        <v>-2.7777777777777776E-2</v>
      </c>
      <c r="D230" s="12">
        <f t="shared" si="7"/>
        <v>0.30319148936170215</v>
      </c>
    </row>
    <row r="231" spans="1:4" x14ac:dyDescent="0.25">
      <c r="A231" s="17">
        <v>40787</v>
      </c>
      <c r="B231" s="1">
        <v>593.75</v>
      </c>
      <c r="C231" s="12">
        <f t="shared" si="6"/>
        <v>-3.0612244897959183E-2</v>
      </c>
      <c r="D231" s="12">
        <f t="shared" si="7"/>
        <v>0.27141327623126338</v>
      </c>
    </row>
    <row r="232" spans="1:4" x14ac:dyDescent="0.25">
      <c r="A232" s="17">
        <v>40817</v>
      </c>
      <c r="B232" s="1">
        <v>591.25</v>
      </c>
      <c r="C232" s="12">
        <f t="shared" si="6"/>
        <v>-4.2105263157894736E-3</v>
      </c>
      <c r="D232" s="12">
        <f t="shared" si="7"/>
        <v>0.26605995717344755</v>
      </c>
    </row>
    <row r="233" spans="1:4" x14ac:dyDescent="0.25">
      <c r="A233" s="17">
        <v>40848</v>
      </c>
      <c r="B233" s="1">
        <v>591.25</v>
      </c>
      <c r="C233" s="12">
        <f t="shared" si="6"/>
        <v>0</v>
      </c>
      <c r="D233" s="12">
        <f t="shared" si="7"/>
        <v>0.26605995717344755</v>
      </c>
    </row>
    <row r="234" spans="1:4" x14ac:dyDescent="0.25">
      <c r="A234" s="17">
        <v>40878</v>
      </c>
      <c r="B234" s="1">
        <v>596.25</v>
      </c>
      <c r="C234" s="12">
        <f t="shared" si="6"/>
        <v>8.4566596194503175E-3</v>
      </c>
      <c r="D234" s="12">
        <f t="shared" si="7"/>
        <v>0.26324152542372881</v>
      </c>
    </row>
    <row r="235" spans="1:4" x14ac:dyDescent="0.25">
      <c r="A235" s="17">
        <v>40909</v>
      </c>
      <c r="B235" s="1">
        <v>606.25</v>
      </c>
      <c r="C235" s="12">
        <f t="shared" si="6"/>
        <v>1.6771488469601678E-2</v>
      </c>
      <c r="D235" s="12">
        <f t="shared" si="7"/>
        <v>0.27096436058700207</v>
      </c>
    </row>
    <row r="236" spans="1:4" x14ac:dyDescent="0.25">
      <c r="A236" s="17">
        <v>40940</v>
      </c>
      <c r="B236" s="1">
        <v>616.25</v>
      </c>
      <c r="C236" s="12">
        <f t="shared" si="6"/>
        <v>1.6494845360824743E-2</v>
      </c>
      <c r="D236" s="12">
        <f t="shared" si="7"/>
        <v>0.26800411522633744</v>
      </c>
    </row>
    <row r="237" spans="1:4" x14ac:dyDescent="0.25">
      <c r="A237" s="17">
        <v>40969</v>
      </c>
      <c r="B237" s="1">
        <v>631.25</v>
      </c>
      <c r="C237" s="12">
        <f t="shared" si="6"/>
        <v>2.434077079107505E-2</v>
      </c>
      <c r="D237" s="12">
        <f t="shared" si="7"/>
        <v>0.25998003992015967</v>
      </c>
    </row>
    <row r="238" spans="1:4" x14ac:dyDescent="0.25">
      <c r="A238" s="17">
        <v>41000</v>
      </c>
      <c r="B238" s="1">
        <v>640</v>
      </c>
      <c r="C238" s="12">
        <f t="shared" si="6"/>
        <v>1.3861386138613862E-2</v>
      </c>
      <c r="D238" s="12">
        <f t="shared" si="7"/>
        <v>0.17647058823529413</v>
      </c>
    </row>
    <row r="239" spans="1:4" x14ac:dyDescent="0.25">
      <c r="A239" s="17">
        <v>41030</v>
      </c>
      <c r="B239" s="1">
        <v>643.75</v>
      </c>
      <c r="C239" s="12">
        <f t="shared" si="6"/>
        <v>5.859375E-3</v>
      </c>
      <c r="D239" s="12">
        <f t="shared" si="7"/>
        <v>2.7258566978193145E-3</v>
      </c>
    </row>
    <row r="240" spans="1:4" x14ac:dyDescent="0.25">
      <c r="A240" s="17">
        <v>41061</v>
      </c>
      <c r="B240" s="1">
        <v>642.5</v>
      </c>
      <c r="C240" s="12">
        <f t="shared" si="6"/>
        <v>-1.9417475728155339E-3</v>
      </c>
      <c r="D240" s="12">
        <f t="shared" si="7"/>
        <v>-3.875968992248062E-3</v>
      </c>
    </row>
    <row r="241" spans="1:4" x14ac:dyDescent="0.25">
      <c r="A241" s="17">
        <v>41091</v>
      </c>
      <c r="B241" s="1">
        <v>620</v>
      </c>
      <c r="C241" s="12">
        <f t="shared" si="6"/>
        <v>-3.5019455252918288E-2</v>
      </c>
      <c r="D241" s="12">
        <f t="shared" si="7"/>
        <v>-1.5873015873015872E-2</v>
      </c>
    </row>
    <row r="242" spans="1:4" x14ac:dyDescent="0.25">
      <c r="A242" s="17">
        <v>41122</v>
      </c>
      <c r="B242" s="1">
        <v>593.75</v>
      </c>
      <c r="C242" s="12">
        <f t="shared" si="6"/>
        <v>-4.2338709677419352E-2</v>
      </c>
      <c r="D242" s="12">
        <f t="shared" si="7"/>
        <v>-3.0612244897959183E-2</v>
      </c>
    </row>
    <row r="243" spans="1:4" x14ac:dyDescent="0.25">
      <c r="A243" s="17">
        <v>41153</v>
      </c>
      <c r="B243" s="1">
        <v>576.25</v>
      </c>
      <c r="C243" s="12">
        <f t="shared" si="6"/>
        <v>-2.9473684210526315E-2</v>
      </c>
      <c r="D243" s="12">
        <f t="shared" si="7"/>
        <v>-2.9473684210526315E-2</v>
      </c>
    </row>
    <row r="244" spans="1:4" x14ac:dyDescent="0.25">
      <c r="A244" s="17">
        <v>41183</v>
      </c>
      <c r="B244" s="1">
        <v>568.75</v>
      </c>
      <c r="C244" s="12">
        <f t="shared" si="6"/>
        <v>-1.3015184381778741E-2</v>
      </c>
      <c r="D244" s="12">
        <f t="shared" si="7"/>
        <v>-3.8054968287526428E-2</v>
      </c>
    </row>
    <row r="245" spans="1:4" x14ac:dyDescent="0.25">
      <c r="A245" s="17">
        <v>41214</v>
      </c>
      <c r="B245" s="1">
        <v>566.25</v>
      </c>
      <c r="C245" s="12">
        <f t="shared" si="6"/>
        <v>-4.3956043956043956E-3</v>
      </c>
      <c r="D245" s="12">
        <f t="shared" si="7"/>
        <v>-4.2283298097251586E-2</v>
      </c>
    </row>
    <row r="246" spans="1:4" x14ac:dyDescent="0.25">
      <c r="A246" s="17">
        <v>41244</v>
      </c>
      <c r="B246" s="1">
        <v>560</v>
      </c>
      <c r="C246" s="12">
        <f t="shared" si="6"/>
        <v>-1.1037527593818985E-2</v>
      </c>
      <c r="D246" s="12">
        <f t="shared" si="7"/>
        <v>-6.0796645702306078E-2</v>
      </c>
    </row>
    <row r="247" spans="1:4" x14ac:dyDescent="0.25">
      <c r="A247" s="17">
        <v>41275</v>
      </c>
      <c r="B247" s="1">
        <v>552.5</v>
      </c>
      <c r="C247" s="12">
        <f t="shared" si="6"/>
        <v>-1.3392857142857142E-2</v>
      </c>
      <c r="D247" s="12">
        <f t="shared" si="7"/>
        <v>-8.8659793814432994E-2</v>
      </c>
    </row>
    <row r="248" spans="1:4" x14ac:dyDescent="0.25">
      <c r="A248" s="17">
        <v>41306</v>
      </c>
      <c r="B248" s="1">
        <v>538.75</v>
      </c>
      <c r="C248" s="12">
        <f t="shared" si="6"/>
        <v>-2.4886877828054297E-2</v>
      </c>
      <c r="D248" s="12">
        <f t="shared" si="7"/>
        <v>-0.12576064908722109</v>
      </c>
    </row>
    <row r="249" spans="1:4" x14ac:dyDescent="0.25">
      <c r="A249" s="17">
        <v>41334</v>
      </c>
      <c r="B249" s="1">
        <v>538.75</v>
      </c>
      <c r="C249" s="12">
        <f t="shared" si="6"/>
        <v>0</v>
      </c>
      <c r="D249" s="12">
        <f t="shared" si="7"/>
        <v>-0.14653465346534653</v>
      </c>
    </row>
    <row r="250" spans="1:4" x14ac:dyDescent="0.25">
      <c r="A250" s="17">
        <v>41365</v>
      </c>
      <c r="B250" s="1">
        <v>546.25</v>
      </c>
      <c r="C250" s="12">
        <f t="shared" si="6"/>
        <v>1.3921113689095127E-2</v>
      </c>
      <c r="D250" s="12">
        <f t="shared" si="7"/>
        <v>-0.146484375</v>
      </c>
    </row>
    <row r="251" spans="1:4" x14ac:dyDescent="0.25">
      <c r="A251" s="17">
        <v>41395</v>
      </c>
      <c r="B251" s="1">
        <v>558.75</v>
      </c>
      <c r="C251" s="12">
        <f t="shared" si="6"/>
        <v>2.2883295194508008E-2</v>
      </c>
      <c r="D251" s="12">
        <f t="shared" si="7"/>
        <v>-0.13203883495145632</v>
      </c>
    </row>
    <row r="252" spans="1:4" x14ac:dyDescent="0.25">
      <c r="A252" s="17">
        <v>41426</v>
      </c>
      <c r="B252" s="1">
        <v>592.5</v>
      </c>
      <c r="C252" s="12">
        <f t="shared" si="6"/>
        <v>6.0402684563758392E-2</v>
      </c>
      <c r="D252" s="12">
        <f t="shared" si="7"/>
        <v>-7.7821011673151752E-2</v>
      </c>
    </row>
    <row r="253" spans="1:4" x14ac:dyDescent="0.25">
      <c r="A253" s="17">
        <v>41456</v>
      </c>
      <c r="B253" s="1">
        <v>597.5</v>
      </c>
      <c r="C253" s="12">
        <f t="shared" si="6"/>
        <v>8.4388185654008432E-3</v>
      </c>
      <c r="D253" s="12">
        <f t="shared" si="7"/>
        <v>-3.6290322580645164E-2</v>
      </c>
    </row>
    <row r="254" spans="1:4" x14ac:dyDescent="0.25">
      <c r="A254" s="17">
        <v>41487</v>
      </c>
      <c r="B254" s="1">
        <v>590</v>
      </c>
      <c r="C254" s="12">
        <f t="shared" si="6"/>
        <v>-1.2552301255230125E-2</v>
      </c>
      <c r="D254" s="12">
        <f t="shared" si="7"/>
        <v>-6.3157894736842104E-3</v>
      </c>
    </row>
    <row r="255" spans="1:4" x14ac:dyDescent="0.25">
      <c r="A255" s="17">
        <v>41518</v>
      </c>
      <c r="B255" s="1">
        <v>586.25</v>
      </c>
      <c r="C255" s="12">
        <f t="shared" si="6"/>
        <v>-6.3559322033898309E-3</v>
      </c>
      <c r="D255" s="12">
        <f t="shared" si="7"/>
        <v>1.735357917570499E-2</v>
      </c>
    </row>
    <row r="256" spans="1:4" x14ac:dyDescent="0.25">
      <c r="A256" s="17">
        <v>41548</v>
      </c>
      <c r="B256" s="1">
        <v>582.5</v>
      </c>
      <c r="C256" s="12">
        <f t="shared" si="6"/>
        <v>-6.3965884861407248E-3</v>
      </c>
      <c r="D256" s="12">
        <f t="shared" si="7"/>
        <v>2.4175824175824177E-2</v>
      </c>
    </row>
    <row r="257" spans="1:4" x14ac:dyDescent="0.25">
      <c r="A257" s="17">
        <v>41591</v>
      </c>
      <c r="B257" s="1">
        <v>575</v>
      </c>
      <c r="C257" s="12">
        <f t="shared" si="6"/>
        <v>-1.2875536480686695E-2</v>
      </c>
      <c r="D257" s="12">
        <f t="shared" si="7"/>
        <v>1.5452538631346579E-2</v>
      </c>
    </row>
    <row r="258" spans="1:4" x14ac:dyDescent="0.25">
      <c r="A258" s="17">
        <v>41609</v>
      </c>
      <c r="B258" s="1">
        <v>560</v>
      </c>
      <c r="C258" s="12">
        <f t="shared" si="6"/>
        <v>-2.6086956521739129E-2</v>
      </c>
      <c r="D258" s="12">
        <f t="shared" si="7"/>
        <v>0</v>
      </c>
    </row>
    <row r="259" spans="1:4" x14ac:dyDescent="0.25">
      <c r="A259" s="17">
        <v>41640</v>
      </c>
      <c r="B259" s="1">
        <v>568.33000000000004</v>
      </c>
      <c r="C259" s="12">
        <f t="shared" si="6"/>
        <v>1.4875000000000074E-2</v>
      </c>
      <c r="D259" s="12">
        <f t="shared" si="7"/>
        <v>2.8651583710407314E-2</v>
      </c>
    </row>
    <row r="260" spans="1:4" x14ac:dyDescent="0.25">
      <c r="A260" s="17">
        <v>41671</v>
      </c>
      <c r="B260" s="1">
        <v>565</v>
      </c>
      <c r="C260" s="12">
        <f t="shared" ref="C260:C323" si="8">(B260-B259)/B259</f>
        <v>-5.8592719018880591E-3</v>
      </c>
      <c r="D260" s="12">
        <f t="shared" si="7"/>
        <v>4.8723897911832945E-2</v>
      </c>
    </row>
    <row r="261" spans="1:4" x14ac:dyDescent="0.25">
      <c r="A261" s="17">
        <v>41712</v>
      </c>
      <c r="B261" s="1">
        <v>561.66999999999996</v>
      </c>
      <c r="C261" s="12">
        <f t="shared" si="8"/>
        <v>-5.8938053097345854E-3</v>
      </c>
      <c r="D261" s="12">
        <f t="shared" si="7"/>
        <v>4.2542923433874634E-2</v>
      </c>
    </row>
    <row r="262" spans="1:4" x14ac:dyDescent="0.25">
      <c r="A262" s="17">
        <v>41730</v>
      </c>
      <c r="B262" s="1">
        <v>545</v>
      </c>
      <c r="C262" s="12">
        <f t="shared" si="8"/>
        <v>-2.9679349083981628E-2</v>
      </c>
      <c r="D262" s="12">
        <f t="shared" si="7"/>
        <v>-2.2883295194508009E-3</v>
      </c>
    </row>
    <row r="263" spans="1:4" x14ac:dyDescent="0.25">
      <c r="A263" s="17">
        <v>41760</v>
      </c>
      <c r="B263" s="1">
        <v>553.75</v>
      </c>
      <c r="C263" s="12">
        <f t="shared" si="8"/>
        <v>1.6055045871559634E-2</v>
      </c>
      <c r="D263" s="12">
        <f t="shared" si="7"/>
        <v>-8.948545861297539E-3</v>
      </c>
    </row>
    <row r="264" spans="1:4" x14ac:dyDescent="0.25">
      <c r="A264" s="17">
        <v>41791</v>
      </c>
      <c r="B264" s="1">
        <v>562.5</v>
      </c>
      <c r="C264" s="12">
        <f t="shared" si="8"/>
        <v>1.580135440180587E-2</v>
      </c>
      <c r="D264" s="12">
        <f t="shared" si="7"/>
        <v>-5.0632911392405063E-2</v>
      </c>
    </row>
    <row r="265" spans="1:4" x14ac:dyDescent="0.25">
      <c r="A265" s="17">
        <v>41821</v>
      </c>
      <c r="B265" s="1">
        <v>583.75</v>
      </c>
      <c r="C265" s="12">
        <f t="shared" si="8"/>
        <v>3.7777777777777778E-2</v>
      </c>
      <c r="D265" s="12">
        <f t="shared" si="7"/>
        <v>-2.3012552301255231E-2</v>
      </c>
    </row>
    <row r="266" spans="1:4" x14ac:dyDescent="0.25">
      <c r="A266" s="17">
        <v>41852</v>
      </c>
      <c r="B266" s="1">
        <v>608.75</v>
      </c>
      <c r="C266" s="12">
        <f t="shared" si="8"/>
        <v>4.2826552462526764E-2</v>
      </c>
      <c r="D266" s="12">
        <f t="shared" si="7"/>
        <v>3.1779661016949151E-2</v>
      </c>
    </row>
    <row r="267" spans="1:4" x14ac:dyDescent="0.25">
      <c r="A267" s="17">
        <v>41883</v>
      </c>
      <c r="B267" s="1">
        <v>623.75</v>
      </c>
      <c r="C267" s="12">
        <f t="shared" si="8"/>
        <v>2.4640657084188913E-2</v>
      </c>
      <c r="D267" s="12">
        <f t="shared" si="7"/>
        <v>6.3965884861407252E-2</v>
      </c>
    </row>
    <row r="268" spans="1:4" x14ac:dyDescent="0.25">
      <c r="A268" s="17">
        <v>41913</v>
      </c>
      <c r="B268" s="1">
        <v>620</v>
      </c>
      <c r="C268" s="12">
        <f t="shared" si="8"/>
        <v>-6.0120240480961923E-3</v>
      </c>
      <c r="D268" s="12">
        <f t="shared" si="7"/>
        <v>6.4377682403433473E-2</v>
      </c>
    </row>
    <row r="269" spans="1:4" x14ac:dyDescent="0.25">
      <c r="A269" s="17">
        <v>41944</v>
      </c>
      <c r="B269" s="1">
        <v>605</v>
      </c>
      <c r="C269" s="12">
        <f t="shared" si="8"/>
        <v>-2.4193548387096774E-2</v>
      </c>
      <c r="D269" s="12">
        <f t="shared" si="7"/>
        <v>5.2173913043478258E-2</v>
      </c>
    </row>
    <row r="270" spans="1:4" x14ac:dyDescent="0.25">
      <c r="A270" s="17">
        <v>41974</v>
      </c>
      <c r="B270" s="1">
        <v>593.75</v>
      </c>
      <c r="C270" s="12">
        <f t="shared" si="8"/>
        <v>-1.859504132231405E-2</v>
      </c>
      <c r="D270" s="12">
        <f t="shared" ref="D270:D333" si="9">(B270-B258)/B258</f>
        <v>6.0267857142857144E-2</v>
      </c>
    </row>
    <row r="271" spans="1:4" x14ac:dyDescent="0.25">
      <c r="A271" s="17">
        <v>42005</v>
      </c>
      <c r="B271" s="1">
        <v>572.5</v>
      </c>
      <c r="C271" s="12">
        <f t="shared" si="8"/>
        <v>-3.5789473684210524E-2</v>
      </c>
      <c r="D271" s="12">
        <f t="shared" si="9"/>
        <v>7.3372864356974973E-3</v>
      </c>
    </row>
    <row r="272" spans="1:4" x14ac:dyDescent="0.25">
      <c r="A272" s="17">
        <v>42036</v>
      </c>
      <c r="B272" s="1">
        <v>561.25</v>
      </c>
      <c r="C272" s="12">
        <f t="shared" si="8"/>
        <v>-1.9650655021834062E-2</v>
      </c>
      <c r="D272" s="12">
        <f t="shared" si="9"/>
        <v>-6.6371681415929203E-3</v>
      </c>
    </row>
    <row r="273" spans="1:4" x14ac:dyDescent="0.25">
      <c r="A273" s="17">
        <v>42064</v>
      </c>
      <c r="B273" s="1">
        <v>547.5</v>
      </c>
      <c r="C273" s="12">
        <f t="shared" si="8"/>
        <v>-2.4498886414253896E-2</v>
      </c>
      <c r="D273" s="12">
        <f t="shared" si="9"/>
        <v>-2.5228336923816406E-2</v>
      </c>
    </row>
    <row r="274" spans="1:4" x14ac:dyDescent="0.25">
      <c r="A274" s="17">
        <v>42095</v>
      </c>
      <c r="B274" s="1">
        <v>532.5</v>
      </c>
      <c r="C274" s="12">
        <f t="shared" si="8"/>
        <v>-2.7397260273972601E-2</v>
      </c>
      <c r="D274" s="12">
        <f t="shared" si="9"/>
        <v>-2.2935779816513763E-2</v>
      </c>
    </row>
    <row r="275" spans="1:4" x14ac:dyDescent="0.25">
      <c r="A275" s="17">
        <v>42125</v>
      </c>
      <c r="B275" s="1">
        <v>506.25</v>
      </c>
      <c r="C275" s="12">
        <f t="shared" si="8"/>
        <v>-4.9295774647887321E-2</v>
      </c>
      <c r="D275" s="12">
        <f t="shared" si="9"/>
        <v>-8.5778781038374718E-2</v>
      </c>
    </row>
    <row r="276" spans="1:4" x14ac:dyDescent="0.25">
      <c r="A276" s="17">
        <v>42156</v>
      </c>
      <c r="B276" s="1">
        <v>486.25</v>
      </c>
      <c r="C276" s="12">
        <f t="shared" si="8"/>
        <v>-3.9506172839506172E-2</v>
      </c>
      <c r="D276" s="12">
        <f t="shared" si="9"/>
        <v>-0.13555555555555557</v>
      </c>
    </row>
    <row r="277" spans="1:4" x14ac:dyDescent="0.25">
      <c r="A277" s="17">
        <v>42186</v>
      </c>
      <c r="B277" s="1">
        <v>488.75</v>
      </c>
      <c r="C277" s="12">
        <f t="shared" si="8"/>
        <v>5.1413881748071976E-3</v>
      </c>
      <c r="D277" s="12">
        <f t="shared" si="9"/>
        <v>-0.16274089935760172</v>
      </c>
    </row>
    <row r="278" spans="1:4" x14ac:dyDescent="0.25">
      <c r="A278" s="17">
        <v>42217</v>
      </c>
      <c r="B278" s="1">
        <v>491.25</v>
      </c>
      <c r="C278" s="12">
        <f t="shared" si="8"/>
        <v>5.1150895140664966E-3</v>
      </c>
      <c r="D278" s="12">
        <f t="shared" si="9"/>
        <v>-0.19301848049281314</v>
      </c>
    </row>
    <row r="279" spans="1:4" x14ac:dyDescent="0.25">
      <c r="A279" s="17">
        <v>42248</v>
      </c>
      <c r="B279" s="1">
        <v>476.25</v>
      </c>
      <c r="C279" s="12">
        <f t="shared" si="8"/>
        <v>-3.0534351145038167E-2</v>
      </c>
      <c r="D279" s="12">
        <f t="shared" si="9"/>
        <v>-0.23647294589178355</v>
      </c>
    </row>
    <row r="280" spans="1:4" x14ac:dyDescent="0.25">
      <c r="A280" s="17">
        <v>42278</v>
      </c>
      <c r="B280" s="1">
        <v>451.25</v>
      </c>
      <c r="C280" s="12">
        <f t="shared" si="8"/>
        <v>-5.2493438320209973E-2</v>
      </c>
      <c r="D280" s="12">
        <f t="shared" si="9"/>
        <v>-0.27217741935483869</v>
      </c>
    </row>
    <row r="281" spans="1:4" x14ac:dyDescent="0.25">
      <c r="A281" s="17">
        <v>42309</v>
      </c>
      <c r="B281" s="1">
        <v>431.25</v>
      </c>
      <c r="C281" s="12">
        <f t="shared" si="8"/>
        <v>-4.4321329639889197E-2</v>
      </c>
      <c r="D281" s="12">
        <f t="shared" si="9"/>
        <v>-0.28719008264462809</v>
      </c>
    </row>
    <row r="282" spans="1:4" x14ac:dyDescent="0.25">
      <c r="A282" s="17">
        <v>42339</v>
      </c>
      <c r="B282" s="1">
        <v>411.25</v>
      </c>
      <c r="C282" s="12">
        <f t="shared" si="8"/>
        <v>-4.6376811594202899E-2</v>
      </c>
      <c r="D282" s="12">
        <f t="shared" si="9"/>
        <v>-0.30736842105263157</v>
      </c>
    </row>
    <row r="283" spans="1:4" x14ac:dyDescent="0.25">
      <c r="A283" s="17">
        <v>42370</v>
      </c>
      <c r="B283" s="1">
        <v>396.25</v>
      </c>
      <c r="C283" s="12">
        <f t="shared" si="8"/>
        <v>-3.64741641337386E-2</v>
      </c>
      <c r="D283" s="12">
        <f t="shared" si="9"/>
        <v>-0.30786026200873362</v>
      </c>
    </row>
    <row r="284" spans="1:4" x14ac:dyDescent="0.25">
      <c r="A284" s="17">
        <v>42401</v>
      </c>
      <c r="B284" s="1">
        <v>362.5</v>
      </c>
      <c r="C284" s="12">
        <f t="shared" si="8"/>
        <v>-8.5173501577287064E-2</v>
      </c>
      <c r="D284" s="12">
        <f t="shared" si="9"/>
        <v>-0.35412026726057905</v>
      </c>
    </row>
    <row r="285" spans="1:4" x14ac:dyDescent="0.25">
      <c r="A285" s="17">
        <v>42430</v>
      </c>
      <c r="B285" s="1">
        <v>341.25</v>
      </c>
      <c r="C285" s="12">
        <f t="shared" si="8"/>
        <v>-5.8620689655172413E-2</v>
      </c>
      <c r="D285" s="12">
        <f t="shared" si="9"/>
        <v>-0.37671232876712329</v>
      </c>
    </row>
    <row r="286" spans="1:4" x14ac:dyDescent="0.25">
      <c r="A286" s="17">
        <v>42461</v>
      </c>
      <c r="B286" s="1">
        <v>331.25</v>
      </c>
      <c r="C286" s="12">
        <f t="shared" si="8"/>
        <v>-2.9304029304029304E-2</v>
      </c>
      <c r="D286" s="12">
        <f t="shared" si="9"/>
        <v>-0.3779342723004695</v>
      </c>
    </row>
    <row r="287" spans="1:4" x14ac:dyDescent="0.25">
      <c r="A287" s="17">
        <v>42491</v>
      </c>
      <c r="B287" s="1">
        <v>325</v>
      </c>
      <c r="C287" s="12">
        <f t="shared" si="8"/>
        <v>-1.8867924528301886E-2</v>
      </c>
      <c r="D287" s="12">
        <f t="shared" si="9"/>
        <v>-0.35802469135802467</v>
      </c>
    </row>
    <row r="288" spans="1:4" x14ac:dyDescent="0.25">
      <c r="A288" s="17">
        <v>42522</v>
      </c>
      <c r="B288" s="1">
        <v>332.5</v>
      </c>
      <c r="C288" s="12">
        <f t="shared" si="8"/>
        <v>2.3076923076923078E-2</v>
      </c>
      <c r="D288" s="12">
        <f t="shared" si="9"/>
        <v>-0.31619537275064269</v>
      </c>
    </row>
    <row r="289" spans="1:4" x14ac:dyDescent="0.25">
      <c r="A289" s="17">
        <v>42552</v>
      </c>
      <c r="B289" s="1">
        <v>351.25</v>
      </c>
      <c r="C289" s="12">
        <f t="shared" si="8"/>
        <v>5.6390977443609019E-2</v>
      </c>
      <c r="D289" s="12">
        <f t="shared" si="9"/>
        <v>-0.2813299232736573</v>
      </c>
    </row>
    <row r="290" spans="1:4" x14ac:dyDescent="0.25">
      <c r="A290" s="17">
        <v>42583</v>
      </c>
      <c r="B290" s="1">
        <v>352.5</v>
      </c>
      <c r="C290" s="12">
        <f t="shared" si="8"/>
        <v>3.5587188612099642E-3</v>
      </c>
      <c r="D290" s="12">
        <f t="shared" si="9"/>
        <v>-0.28244274809160308</v>
      </c>
    </row>
    <row r="291" spans="1:4" x14ac:dyDescent="0.25">
      <c r="A291" s="17">
        <v>42614</v>
      </c>
      <c r="B291" s="1">
        <v>346.25</v>
      </c>
      <c r="C291" s="12">
        <f t="shared" si="8"/>
        <v>-1.7730496453900711E-2</v>
      </c>
      <c r="D291" s="12">
        <f t="shared" si="9"/>
        <v>-0.27296587926509186</v>
      </c>
    </row>
    <row r="292" spans="1:4" x14ac:dyDescent="0.25">
      <c r="A292" s="17">
        <v>42644</v>
      </c>
      <c r="B292" s="1">
        <v>337.5</v>
      </c>
      <c r="C292" s="12">
        <f t="shared" si="8"/>
        <v>-2.5270758122743681E-2</v>
      </c>
      <c r="D292" s="12">
        <f t="shared" si="9"/>
        <v>-0.25207756232686979</v>
      </c>
    </row>
    <row r="293" spans="1:4" x14ac:dyDescent="0.25">
      <c r="A293" s="17">
        <v>42675</v>
      </c>
      <c r="B293" s="1">
        <v>328.75</v>
      </c>
      <c r="C293" s="12">
        <f t="shared" si="8"/>
        <v>-2.5925925925925925E-2</v>
      </c>
      <c r="D293" s="12">
        <f t="shared" si="9"/>
        <v>-0.23768115942028986</v>
      </c>
    </row>
    <row r="294" spans="1:4" x14ac:dyDescent="0.25">
      <c r="A294" s="17">
        <v>42705</v>
      </c>
      <c r="B294" s="1">
        <v>328.75</v>
      </c>
      <c r="C294" s="12">
        <f t="shared" si="8"/>
        <v>0</v>
      </c>
      <c r="D294" s="12">
        <f t="shared" si="9"/>
        <v>-0.20060790273556231</v>
      </c>
    </row>
    <row r="295" spans="1:4" x14ac:dyDescent="0.25">
      <c r="A295" s="17">
        <v>42736</v>
      </c>
      <c r="B295" s="1">
        <v>330</v>
      </c>
      <c r="C295" s="12">
        <f t="shared" si="8"/>
        <v>3.8022813688212928E-3</v>
      </c>
      <c r="D295" s="12">
        <f t="shared" si="9"/>
        <v>-0.16719242902208201</v>
      </c>
    </row>
    <row r="296" spans="1:4" x14ac:dyDescent="0.25">
      <c r="A296" s="17">
        <v>42767</v>
      </c>
      <c r="B296" s="1">
        <v>348.75</v>
      </c>
      <c r="C296" s="12">
        <f t="shared" si="8"/>
        <v>5.6818181818181816E-2</v>
      </c>
      <c r="D296" s="12">
        <f t="shared" si="9"/>
        <v>-3.793103448275862E-2</v>
      </c>
    </row>
    <row r="297" spans="1:4" x14ac:dyDescent="0.25">
      <c r="A297" s="17">
        <v>42795</v>
      </c>
      <c r="B297" s="1">
        <v>367.5</v>
      </c>
      <c r="C297" s="12">
        <f t="shared" si="8"/>
        <v>5.3763440860215055E-2</v>
      </c>
      <c r="D297" s="12">
        <f t="shared" si="9"/>
        <v>7.6923076923076927E-2</v>
      </c>
    </row>
    <row r="298" spans="1:4" x14ac:dyDescent="0.25">
      <c r="A298" s="17">
        <v>42826</v>
      </c>
      <c r="B298" s="1">
        <v>395</v>
      </c>
      <c r="C298" s="12">
        <f t="shared" si="8"/>
        <v>7.4829931972789115E-2</v>
      </c>
      <c r="D298" s="12">
        <f t="shared" si="9"/>
        <v>0.19245283018867926</v>
      </c>
    </row>
    <row r="299" spans="1:4" x14ac:dyDescent="0.25">
      <c r="A299" s="17">
        <v>42856</v>
      </c>
      <c r="B299" s="1">
        <v>405</v>
      </c>
      <c r="C299" s="12">
        <f t="shared" si="8"/>
        <v>2.5316455696202531E-2</v>
      </c>
      <c r="D299" s="12">
        <f t="shared" si="9"/>
        <v>0.24615384615384617</v>
      </c>
    </row>
    <row r="300" spans="1:4" x14ac:dyDescent="0.25">
      <c r="A300" s="17">
        <v>42887</v>
      </c>
      <c r="B300" s="1">
        <v>406.67</v>
      </c>
      <c r="C300" s="12">
        <f t="shared" si="8"/>
        <v>4.1234567901234963E-3</v>
      </c>
      <c r="D300" s="12">
        <f t="shared" si="9"/>
        <v>0.22306766917293239</v>
      </c>
    </row>
    <row r="301" spans="1:4" x14ac:dyDescent="0.25">
      <c r="A301" s="17">
        <v>42917</v>
      </c>
      <c r="B301" s="1">
        <v>405</v>
      </c>
      <c r="C301" s="12">
        <f t="shared" si="8"/>
        <v>-4.1065237170187516E-3</v>
      </c>
      <c r="D301" s="12">
        <f t="shared" si="9"/>
        <v>0.15302491103202848</v>
      </c>
    </row>
    <row r="302" spans="1:4" x14ac:dyDescent="0.25">
      <c r="A302" s="17">
        <v>42948</v>
      </c>
      <c r="B302" s="1">
        <v>401.67</v>
      </c>
      <c r="C302" s="12">
        <f t="shared" si="8"/>
        <v>-8.2222222222221829E-3</v>
      </c>
      <c r="D302" s="12">
        <f t="shared" si="9"/>
        <v>0.1394893617021277</v>
      </c>
    </row>
    <row r="303" spans="1:4" x14ac:dyDescent="0.25">
      <c r="A303" s="17">
        <v>42979</v>
      </c>
      <c r="B303" s="1">
        <v>400</v>
      </c>
      <c r="C303" s="12">
        <f t="shared" si="8"/>
        <v>-4.1576418452959289E-3</v>
      </c>
      <c r="D303" s="12">
        <f t="shared" si="9"/>
        <v>0.1552346570397112</v>
      </c>
    </row>
    <row r="304" spans="1:4" x14ac:dyDescent="0.25">
      <c r="A304" s="17">
        <v>43009</v>
      </c>
      <c r="B304" s="1">
        <v>403.33</v>
      </c>
      <c r="C304" s="12">
        <f t="shared" si="8"/>
        <v>8.3249999999999609E-3</v>
      </c>
      <c r="D304" s="12">
        <f t="shared" si="9"/>
        <v>0.19505185185185181</v>
      </c>
    </row>
    <row r="305" spans="1:4" x14ac:dyDescent="0.25">
      <c r="A305" s="17">
        <v>43040</v>
      </c>
      <c r="B305" s="1">
        <v>398.33</v>
      </c>
      <c r="C305" s="12">
        <f t="shared" si="8"/>
        <v>-1.2396796667741057E-2</v>
      </c>
      <c r="D305" s="12">
        <f t="shared" si="9"/>
        <v>0.21165019011406838</v>
      </c>
    </row>
    <row r="306" spans="1:4" x14ac:dyDescent="0.25">
      <c r="A306" s="17">
        <v>43070</v>
      </c>
      <c r="B306" s="1">
        <v>396.67</v>
      </c>
      <c r="C306" s="12">
        <f t="shared" si="8"/>
        <v>-4.1673988903672037E-3</v>
      </c>
      <c r="D306" s="12">
        <f t="shared" si="9"/>
        <v>0.20660076045627382</v>
      </c>
    </row>
    <row r="307" spans="1:4" x14ac:dyDescent="0.25">
      <c r="A307" s="17">
        <v>43101</v>
      </c>
      <c r="B307" s="1">
        <v>400</v>
      </c>
      <c r="C307" s="12">
        <f t="shared" si="8"/>
        <v>8.3948874379206496E-3</v>
      </c>
      <c r="D307" s="12">
        <f t="shared" si="9"/>
        <v>0.21212121212121213</v>
      </c>
    </row>
    <row r="308" spans="1:4" x14ac:dyDescent="0.25">
      <c r="A308" s="17">
        <v>43149</v>
      </c>
      <c r="B308" s="1">
        <v>420</v>
      </c>
      <c r="C308" s="12">
        <f t="shared" si="8"/>
        <v>0.05</v>
      </c>
      <c r="D308" s="12">
        <f t="shared" si="9"/>
        <v>0.20430107526881722</v>
      </c>
    </row>
    <row r="309" spans="1:4" x14ac:dyDescent="0.25">
      <c r="A309" s="17">
        <v>43160</v>
      </c>
      <c r="B309" s="1">
        <v>441.67</v>
      </c>
      <c r="C309" s="12">
        <f t="shared" si="8"/>
        <v>5.1595238095238131E-2</v>
      </c>
      <c r="D309" s="12">
        <f t="shared" si="9"/>
        <v>0.20182312925170073</v>
      </c>
    </row>
    <row r="310" spans="1:4" x14ac:dyDescent="0.25">
      <c r="A310" s="17">
        <v>43191</v>
      </c>
      <c r="B310" s="1">
        <v>455</v>
      </c>
      <c r="C310" s="12">
        <f t="shared" si="8"/>
        <v>3.0180904295061886E-2</v>
      </c>
      <c r="D310" s="12">
        <f t="shared" si="9"/>
        <v>0.15189873417721519</v>
      </c>
    </row>
    <row r="311" spans="1:4" x14ac:dyDescent="0.25">
      <c r="A311" s="17">
        <v>43221</v>
      </c>
      <c r="B311" s="1">
        <v>470</v>
      </c>
      <c r="C311" s="12">
        <f t="shared" si="8"/>
        <v>3.2967032967032968E-2</v>
      </c>
      <c r="D311" s="12">
        <f t="shared" si="9"/>
        <v>0.16049382716049382</v>
      </c>
    </row>
    <row r="312" spans="1:4" x14ac:dyDescent="0.25">
      <c r="A312" s="17">
        <v>43252</v>
      </c>
      <c r="B312" s="1">
        <v>516.66999999999996</v>
      </c>
      <c r="C312" s="12">
        <f t="shared" si="8"/>
        <v>9.9297872340425447E-2</v>
      </c>
      <c r="D312" s="12">
        <f t="shared" si="9"/>
        <v>0.27048958615093305</v>
      </c>
    </row>
    <row r="313" spans="1:4" x14ac:dyDescent="0.25">
      <c r="A313" s="17">
        <v>43282</v>
      </c>
      <c r="B313" s="1">
        <v>555</v>
      </c>
      <c r="C313" s="12">
        <f t="shared" si="8"/>
        <v>7.4186618150850731E-2</v>
      </c>
      <c r="D313" s="12">
        <f t="shared" si="9"/>
        <v>0.37037037037037035</v>
      </c>
    </row>
    <row r="314" spans="1:4" x14ac:dyDescent="0.25">
      <c r="A314" s="17">
        <v>43313</v>
      </c>
      <c r="B314" s="1">
        <v>561.66999999999996</v>
      </c>
      <c r="C314" s="12">
        <f t="shared" si="8"/>
        <v>1.2018018018017945E-2</v>
      </c>
      <c r="D314" s="12">
        <f t="shared" si="9"/>
        <v>0.39833694326188146</v>
      </c>
    </row>
    <row r="315" spans="1:4" x14ac:dyDescent="0.25">
      <c r="A315" s="17">
        <v>43344</v>
      </c>
      <c r="B315" s="1">
        <v>561.66999999999996</v>
      </c>
      <c r="C315" s="12">
        <f t="shared" si="8"/>
        <v>0</v>
      </c>
      <c r="D315" s="12">
        <f t="shared" si="9"/>
        <v>0.4041749999999999</v>
      </c>
    </row>
    <row r="316" spans="1:4" x14ac:dyDescent="0.25">
      <c r="A316" s="17">
        <v>43374</v>
      </c>
      <c r="B316" s="1">
        <v>561.66999999999996</v>
      </c>
      <c r="C316" s="12">
        <f t="shared" si="8"/>
        <v>0</v>
      </c>
      <c r="D316" s="12">
        <f t="shared" si="9"/>
        <v>0.39258175687402369</v>
      </c>
    </row>
    <row r="317" spans="1:4" x14ac:dyDescent="0.25">
      <c r="A317" s="17">
        <v>43405</v>
      </c>
      <c r="B317" s="1">
        <v>541.66999999999996</v>
      </c>
      <c r="C317" s="12">
        <f t="shared" si="8"/>
        <v>-3.5608097281321777E-2</v>
      </c>
      <c r="D317" s="12">
        <f t="shared" si="9"/>
        <v>0.3598523837019556</v>
      </c>
    </row>
    <row r="318" spans="1:4" x14ac:dyDescent="0.25">
      <c r="A318" s="81">
        <v>43435</v>
      </c>
      <c r="B318" s="1">
        <v>530</v>
      </c>
      <c r="C318" s="12">
        <f t="shared" si="8"/>
        <v>-2.1544482803182677E-2</v>
      </c>
      <c r="D318" s="12">
        <f t="shared" si="9"/>
        <v>0.33612322585524484</v>
      </c>
    </row>
    <row r="319" spans="1:4" x14ac:dyDescent="0.25">
      <c r="A319" s="17">
        <v>43466</v>
      </c>
      <c r="B319" s="1">
        <v>485</v>
      </c>
      <c r="C319" s="12">
        <f t="shared" si="8"/>
        <v>-8.4905660377358486E-2</v>
      </c>
      <c r="D319" s="12">
        <f t="shared" si="9"/>
        <v>0.21249999999999999</v>
      </c>
    </row>
    <row r="320" spans="1:4" x14ac:dyDescent="0.25">
      <c r="A320" s="81">
        <v>43497</v>
      </c>
      <c r="B320" s="1">
        <v>451.67</v>
      </c>
      <c r="C320" s="12">
        <f t="shared" si="8"/>
        <v>-6.8721649484536046E-2</v>
      </c>
      <c r="D320" s="12">
        <f t="shared" si="9"/>
        <v>7.5404761904761947E-2</v>
      </c>
    </row>
    <row r="321" spans="1:4" x14ac:dyDescent="0.25">
      <c r="A321" s="17">
        <v>43525</v>
      </c>
      <c r="B321" s="1">
        <v>475</v>
      </c>
      <c r="C321" s="12">
        <f t="shared" si="8"/>
        <v>5.165275533021893E-2</v>
      </c>
      <c r="D321" s="12">
        <f t="shared" si="9"/>
        <v>7.5463581406932739E-2</v>
      </c>
    </row>
    <row r="322" spans="1:4" x14ac:dyDescent="0.25">
      <c r="A322" s="17">
        <v>43556</v>
      </c>
      <c r="B322" s="1">
        <v>490</v>
      </c>
      <c r="C322" s="12">
        <f t="shared" si="8"/>
        <v>3.1578947368421054E-2</v>
      </c>
      <c r="D322" s="12">
        <f t="shared" si="9"/>
        <v>7.6923076923076927E-2</v>
      </c>
    </row>
    <row r="323" spans="1:4" x14ac:dyDescent="0.25">
      <c r="A323" s="17">
        <v>43586</v>
      </c>
      <c r="B323" s="1">
        <v>508.33</v>
      </c>
      <c r="C323" s="12">
        <f t="shared" si="8"/>
        <v>3.7408163265306091E-2</v>
      </c>
      <c r="D323" s="12">
        <f t="shared" si="9"/>
        <v>8.1553191489361673E-2</v>
      </c>
    </row>
    <row r="324" spans="1:4" x14ac:dyDescent="0.25">
      <c r="A324" s="17">
        <v>43617</v>
      </c>
      <c r="B324" s="1">
        <v>505</v>
      </c>
      <c r="C324" s="12">
        <f t="shared" ref="C324:C348" si="10">(B324-B323)/B323</f>
        <v>-6.5508626286073695E-3</v>
      </c>
      <c r="D324" s="12">
        <f t="shared" si="9"/>
        <v>-2.2586951051928619E-2</v>
      </c>
    </row>
    <row r="325" spans="1:4" x14ac:dyDescent="0.25">
      <c r="A325" s="17">
        <v>43647</v>
      </c>
      <c r="B325" s="1">
        <v>495</v>
      </c>
      <c r="C325" s="12">
        <f t="shared" si="10"/>
        <v>-1.9801980198019802E-2</v>
      </c>
      <c r="D325" s="12">
        <f t="shared" si="9"/>
        <v>-0.10810810810810811</v>
      </c>
    </row>
    <row r="326" spans="1:4" x14ac:dyDescent="0.25">
      <c r="A326" s="17">
        <v>43678</v>
      </c>
      <c r="B326" s="1">
        <v>488.33</v>
      </c>
      <c r="C326" s="12">
        <f t="shared" si="10"/>
        <v>-1.3474747474747507E-2</v>
      </c>
      <c r="D326" s="12">
        <f t="shared" si="9"/>
        <v>-0.13057489273060691</v>
      </c>
    </row>
    <row r="327" spans="1:4" x14ac:dyDescent="0.25">
      <c r="A327" s="17">
        <v>43709</v>
      </c>
      <c r="B327" s="1">
        <v>476.67</v>
      </c>
      <c r="C327" s="12">
        <f t="shared" si="10"/>
        <v>-2.3877296090758234E-2</v>
      </c>
      <c r="D327" s="12">
        <f t="shared" si="9"/>
        <v>-0.15133441344561743</v>
      </c>
    </row>
    <row r="328" spans="1:4" x14ac:dyDescent="0.25">
      <c r="A328" s="17">
        <v>43739</v>
      </c>
      <c r="B328" s="1">
        <v>461.67</v>
      </c>
      <c r="C328" s="12">
        <f t="shared" si="10"/>
        <v>-3.1468311410409719E-2</v>
      </c>
      <c r="D328" s="12">
        <f t="shared" si="9"/>
        <v>-0.17804048640660877</v>
      </c>
    </row>
    <row r="329" spans="1:4" x14ac:dyDescent="0.25">
      <c r="A329" s="17">
        <v>43770</v>
      </c>
      <c r="B329" s="1">
        <v>461.67</v>
      </c>
      <c r="C329" s="12">
        <f t="shared" si="10"/>
        <v>0</v>
      </c>
      <c r="D329" s="12">
        <f t="shared" si="9"/>
        <v>-0.14769139882216101</v>
      </c>
    </row>
    <row r="330" spans="1:4" x14ac:dyDescent="0.25">
      <c r="A330" s="17">
        <v>43800</v>
      </c>
      <c r="B330" s="1">
        <v>468.33</v>
      </c>
      <c r="C330" s="12">
        <f t="shared" si="10"/>
        <v>1.4425888621742733E-2</v>
      </c>
      <c r="D330" s="12">
        <f t="shared" si="9"/>
        <v>-0.11635849056603777</v>
      </c>
    </row>
    <row r="331" spans="1:4" x14ac:dyDescent="0.25">
      <c r="A331" s="17">
        <v>43831</v>
      </c>
      <c r="B331" s="1">
        <v>473.33</v>
      </c>
      <c r="C331" s="12">
        <f t="shared" si="10"/>
        <v>1.0676232571050328E-2</v>
      </c>
      <c r="D331" s="12">
        <f t="shared" si="9"/>
        <v>-2.4061855670103126E-2</v>
      </c>
    </row>
    <row r="332" spans="1:4" x14ac:dyDescent="0.25">
      <c r="A332" s="17">
        <v>43862</v>
      </c>
      <c r="B332" s="1">
        <v>476.67</v>
      </c>
      <c r="C332" s="12">
        <f t="shared" si="10"/>
        <v>7.0563877210403567E-3</v>
      </c>
      <c r="D332" s="12">
        <f t="shared" si="9"/>
        <v>5.5350145017379941E-2</v>
      </c>
    </row>
    <row r="333" spans="1:4" x14ac:dyDescent="0.25">
      <c r="A333" s="17">
        <v>43891</v>
      </c>
      <c r="B333" s="1">
        <v>481.7</v>
      </c>
      <c r="C333" s="12">
        <f t="shared" si="10"/>
        <v>1.0552373759624001E-2</v>
      </c>
      <c r="D333" s="12">
        <f t="shared" si="9"/>
        <v>1.4105263157894713E-2</v>
      </c>
    </row>
    <row r="334" spans="1:4" x14ac:dyDescent="0.25">
      <c r="A334" s="17">
        <v>43922</v>
      </c>
      <c r="B334" s="1">
        <v>475</v>
      </c>
      <c r="C334" s="12">
        <f t="shared" si="10"/>
        <v>-1.390907203653724E-2</v>
      </c>
      <c r="D334" s="12">
        <f t="shared" ref="D334:D348" si="11">(B334-B322)/B322</f>
        <v>-3.0612244897959183E-2</v>
      </c>
    </row>
    <row r="335" spans="1:4" x14ac:dyDescent="0.25">
      <c r="A335" s="17">
        <v>43952</v>
      </c>
      <c r="B335" s="1">
        <v>441.67</v>
      </c>
      <c r="C335" s="12">
        <f t="shared" si="10"/>
        <v>-7.0168421052631547E-2</v>
      </c>
      <c r="D335" s="12">
        <f t="shared" si="11"/>
        <v>-0.13113528613302378</v>
      </c>
    </row>
    <row r="336" spans="1:4" x14ac:dyDescent="0.25">
      <c r="A336" s="17">
        <v>43983</v>
      </c>
      <c r="B336" s="1">
        <v>406.67</v>
      </c>
      <c r="C336" s="12">
        <f t="shared" si="10"/>
        <v>-7.9244684945773997E-2</v>
      </c>
      <c r="D336" s="12">
        <f t="shared" si="11"/>
        <v>-0.19471287128712869</v>
      </c>
    </row>
    <row r="337" spans="1:4" x14ac:dyDescent="0.25">
      <c r="A337" s="17">
        <v>44013</v>
      </c>
      <c r="B337" s="1">
        <v>388.3</v>
      </c>
      <c r="C337" s="12">
        <f t="shared" si="10"/>
        <v>-4.5171760887205849E-2</v>
      </c>
      <c r="D337" s="12">
        <f t="shared" si="11"/>
        <v>-0.21555555555555553</v>
      </c>
    </row>
    <row r="338" spans="1:4" x14ac:dyDescent="0.25">
      <c r="A338" s="17">
        <v>44044</v>
      </c>
      <c r="B338" s="1">
        <v>401.67</v>
      </c>
      <c r="C338" s="12">
        <f t="shared" si="10"/>
        <v>3.4432140097862489E-2</v>
      </c>
      <c r="D338" s="12">
        <f t="shared" si="11"/>
        <v>-0.17746196219769411</v>
      </c>
    </row>
    <row r="339" spans="1:4" x14ac:dyDescent="0.25">
      <c r="A339" s="17">
        <v>44075</v>
      </c>
      <c r="B339" s="1">
        <v>423.33</v>
      </c>
      <c r="C339" s="12">
        <f t="shared" si="10"/>
        <v>5.3924863694077146E-2</v>
      </c>
      <c r="D339" s="12">
        <f t="shared" si="11"/>
        <v>-0.11190131537541702</v>
      </c>
    </row>
    <row r="340" spans="1:4" x14ac:dyDescent="0.25">
      <c r="A340" s="17">
        <v>44105</v>
      </c>
      <c r="B340" s="1">
        <v>416.67</v>
      </c>
      <c r="C340" s="12">
        <f t="shared" si="10"/>
        <v>-1.5732407341790017E-2</v>
      </c>
      <c r="D340" s="12">
        <f t="shared" si="11"/>
        <v>-9.7472220417181094E-2</v>
      </c>
    </row>
    <row r="341" spans="1:4" x14ac:dyDescent="0.25">
      <c r="A341" s="17">
        <v>44136</v>
      </c>
      <c r="B341" s="1">
        <v>391.67</v>
      </c>
      <c r="C341" s="12">
        <f t="shared" si="10"/>
        <v>-5.9999520003839964E-2</v>
      </c>
      <c r="D341" s="12">
        <f t="shared" si="11"/>
        <v>-0.15162345398228172</v>
      </c>
    </row>
    <row r="342" spans="1:4" x14ac:dyDescent="0.25">
      <c r="A342" s="17">
        <v>44166</v>
      </c>
      <c r="B342" s="1">
        <v>385</v>
      </c>
      <c r="C342" s="12">
        <f t="shared" si="10"/>
        <v>-1.702964230091663E-2</v>
      </c>
      <c r="D342" s="12">
        <f t="shared" si="11"/>
        <v>-0.17793009202912474</v>
      </c>
    </row>
    <row r="343" spans="1:4" x14ac:dyDescent="0.25">
      <c r="A343" s="17">
        <v>44197</v>
      </c>
      <c r="B343" s="1">
        <v>420</v>
      </c>
      <c r="C343" s="12">
        <f t="shared" si="10"/>
        <v>9.0909090909090912E-2</v>
      </c>
      <c r="D343" s="12">
        <f t="shared" si="11"/>
        <v>-0.11266980753385585</v>
      </c>
    </row>
    <row r="344" spans="1:4" x14ac:dyDescent="0.25">
      <c r="A344" s="17">
        <v>44228</v>
      </c>
      <c r="B344" s="1">
        <v>441.67</v>
      </c>
      <c r="C344" s="12">
        <f t="shared" si="10"/>
        <v>5.1595238095238131E-2</v>
      </c>
      <c r="D344" s="12">
        <f t="shared" si="11"/>
        <v>-7.3426059957622677E-2</v>
      </c>
    </row>
    <row r="345" spans="1:4" x14ac:dyDescent="0.25">
      <c r="A345" s="17">
        <v>44256</v>
      </c>
      <c r="B345" s="1">
        <v>468.33</v>
      </c>
      <c r="C345" s="12">
        <f t="shared" si="10"/>
        <v>6.0361808590123772E-2</v>
      </c>
      <c r="D345" s="12">
        <f t="shared" si="11"/>
        <v>-2.7755864646045268E-2</v>
      </c>
    </row>
    <row r="346" spans="1:4" x14ac:dyDescent="0.25">
      <c r="A346" s="17">
        <v>44287</v>
      </c>
      <c r="B346" s="1">
        <v>476.67</v>
      </c>
      <c r="C346" s="12">
        <f t="shared" si="10"/>
        <v>1.7807955928512014E-2</v>
      </c>
      <c r="D346" s="12">
        <f t="shared" si="11"/>
        <v>3.5157894736842442E-3</v>
      </c>
    </row>
    <row r="347" spans="1:4" x14ac:dyDescent="0.25">
      <c r="A347" s="17">
        <v>44317</v>
      </c>
      <c r="B347" s="1">
        <v>485</v>
      </c>
      <c r="C347" s="12">
        <f t="shared" si="10"/>
        <v>1.7475402269914161E-2</v>
      </c>
      <c r="D347" s="12">
        <f t="shared" si="11"/>
        <v>9.8104919962868159E-2</v>
      </c>
    </row>
    <row r="348" spans="1:4" x14ac:dyDescent="0.25">
      <c r="A348" s="17">
        <v>44348</v>
      </c>
      <c r="B348" s="1">
        <v>510</v>
      </c>
      <c r="C348" s="12">
        <f t="shared" si="10"/>
        <v>5.1546391752577317E-2</v>
      </c>
      <c r="D348" s="12">
        <f t="shared" si="11"/>
        <v>0.25408808124523563</v>
      </c>
    </row>
    <row r="349" spans="1:4" x14ac:dyDescent="0.25">
      <c r="A349" s="17">
        <v>44378</v>
      </c>
      <c r="B349" s="1">
        <v>510</v>
      </c>
      <c r="C349" s="12">
        <f t="shared" ref="C349" si="12">(B349-B348)/B348</f>
        <v>0</v>
      </c>
      <c r="D349" s="12">
        <f t="shared" ref="D349" si="13">(B349-B337)/B337</f>
        <v>0.31341746072624255</v>
      </c>
    </row>
    <row r="350" spans="1:4" x14ac:dyDescent="0.25">
      <c r="A350" s="17">
        <v>44409</v>
      </c>
      <c r="B350" s="1">
        <v>516.66999999999996</v>
      </c>
      <c r="C350" s="12">
        <f t="shared" ref="C350:C352" si="14">(B350-B349)/B349</f>
        <v>1.3078431372548939E-2</v>
      </c>
      <c r="D350" s="12">
        <f t="shared" ref="D350" si="15">(B350-B338)/B338</f>
        <v>0.28630467796947728</v>
      </c>
    </row>
    <row r="351" spans="1:4" x14ac:dyDescent="0.25">
      <c r="A351" s="17">
        <v>44440</v>
      </c>
      <c r="B351" s="1">
        <v>513.33000000000004</v>
      </c>
      <c r="C351" s="12">
        <f t="shared" ref="C351" si="16">(B351-B350)/B350</f>
        <v>-6.4644744227455014E-3</v>
      </c>
      <c r="D351" s="12">
        <f t="shared" ref="D351:D352" si="17">(B351-B339)/B339</f>
        <v>0.21260009921337977</v>
      </c>
    </row>
    <row r="352" spans="1:4" x14ac:dyDescent="0.25">
      <c r="A352" s="17">
        <v>44470</v>
      </c>
      <c r="B352" s="1">
        <v>513.33000000000004</v>
      </c>
      <c r="C352" s="12">
        <f t="shared" si="14"/>
        <v>0</v>
      </c>
      <c r="D352" s="12">
        <f t="shared" si="17"/>
        <v>0.2319821441428469</v>
      </c>
    </row>
    <row r="353" spans="1:4" x14ac:dyDescent="0.25">
      <c r="A353" s="17">
        <v>44501</v>
      </c>
      <c r="B353" s="1">
        <v>526.66999999999996</v>
      </c>
      <c r="C353" s="12">
        <f t="shared" ref="C353:C405" si="18">(B353-B352)/B352</f>
        <v>2.5987181734946168E-2</v>
      </c>
      <c r="D353" s="12">
        <f t="shared" ref="D353:D378" si="19">(B353-B341)/B341</f>
        <v>0.34467791763474337</v>
      </c>
    </row>
    <row r="354" spans="1:4" x14ac:dyDescent="0.25">
      <c r="A354" s="17">
        <v>44531</v>
      </c>
      <c r="B354" s="1">
        <v>538.33000000000004</v>
      </c>
      <c r="C354" s="12">
        <f t="shared" si="18"/>
        <v>2.2139100385440754E-2</v>
      </c>
      <c r="D354" s="12">
        <f t="shared" si="19"/>
        <v>0.39825974025974037</v>
      </c>
    </row>
    <row r="355" spans="1:4" x14ac:dyDescent="0.25">
      <c r="A355" s="17">
        <v>44562</v>
      </c>
      <c r="B355" s="1">
        <v>541.66999999999996</v>
      </c>
      <c r="C355" s="12">
        <f t="shared" si="18"/>
        <v>6.2043727824938567E-3</v>
      </c>
      <c r="D355" s="12">
        <f t="shared" si="19"/>
        <v>0.28969047619047611</v>
      </c>
    </row>
    <row r="356" spans="1:4" x14ac:dyDescent="0.25">
      <c r="A356" s="17">
        <v>44593</v>
      </c>
      <c r="B356" s="1">
        <v>563.33000000000004</v>
      </c>
      <c r="C356" s="12">
        <f t="shared" si="18"/>
        <v>3.9987446231100274E-2</v>
      </c>
      <c r="D356" s="12">
        <f t="shared" si="19"/>
        <v>0.27545452487151045</v>
      </c>
    </row>
    <row r="357" spans="1:4" x14ac:dyDescent="0.25">
      <c r="A357" s="17">
        <v>44621</v>
      </c>
      <c r="B357" s="1">
        <v>601.66999999999996</v>
      </c>
      <c r="C357" s="12">
        <f t="shared" si="18"/>
        <v>6.805957431700764E-2</v>
      </c>
      <c r="D357" s="12">
        <f t="shared" si="19"/>
        <v>0.28471377020477012</v>
      </c>
    </row>
    <row r="358" spans="1:4" x14ac:dyDescent="0.25">
      <c r="A358" s="17">
        <v>44652</v>
      </c>
      <c r="B358" s="1">
        <v>653.33000000000004</v>
      </c>
      <c r="C358" s="12">
        <f t="shared" si="18"/>
        <v>8.5861020160553275E-2</v>
      </c>
      <c r="D358" s="12">
        <f t="shared" si="19"/>
        <v>0.37061279291753207</v>
      </c>
    </row>
    <row r="359" spans="1:4" x14ac:dyDescent="0.25">
      <c r="A359" s="17">
        <v>44682</v>
      </c>
      <c r="B359" s="1">
        <v>706.67</v>
      </c>
      <c r="C359" s="12">
        <f t="shared" si="18"/>
        <v>8.1643273690171755E-2</v>
      </c>
      <c r="D359" s="12">
        <f t="shared" si="19"/>
        <v>0.45705154639175249</v>
      </c>
    </row>
    <row r="360" spans="1:4" x14ac:dyDescent="0.25">
      <c r="A360" s="17">
        <v>44713</v>
      </c>
      <c r="B360" s="1">
        <v>761.67</v>
      </c>
      <c r="C360" s="12">
        <f t="shared" si="18"/>
        <v>7.7829821557445486E-2</v>
      </c>
      <c r="D360" s="12">
        <f t="shared" si="19"/>
        <v>0.49347058823529405</v>
      </c>
    </row>
    <row r="361" spans="1:4" x14ac:dyDescent="0.25">
      <c r="A361" s="17">
        <v>44743</v>
      </c>
      <c r="B361" s="1">
        <v>783.33</v>
      </c>
      <c r="C361" s="12">
        <f t="shared" si="18"/>
        <v>2.843751230848016E-2</v>
      </c>
      <c r="D361" s="12">
        <f t="shared" si="19"/>
        <v>0.53594117647058837</v>
      </c>
    </row>
    <row r="362" spans="1:4" x14ac:dyDescent="0.25">
      <c r="A362" s="17">
        <v>44774</v>
      </c>
      <c r="B362" s="1">
        <v>795</v>
      </c>
      <c r="C362" s="12">
        <f t="shared" si="18"/>
        <v>1.4897935735896695E-2</v>
      </c>
      <c r="D362" s="12">
        <f t="shared" si="19"/>
        <v>0.5386997503241916</v>
      </c>
    </row>
    <row r="363" spans="1:4" x14ac:dyDescent="0.25">
      <c r="A363" s="17">
        <v>44805</v>
      </c>
      <c r="B363" s="1">
        <v>745</v>
      </c>
      <c r="C363" s="12">
        <f t="shared" si="18"/>
        <v>-6.2893081761006289E-2</v>
      </c>
      <c r="D363" s="12">
        <f t="shared" si="19"/>
        <v>0.45130812537743742</v>
      </c>
    </row>
    <row r="364" spans="1:4" x14ac:dyDescent="0.25">
      <c r="A364" s="17">
        <v>44835</v>
      </c>
      <c r="B364" s="1">
        <v>670</v>
      </c>
      <c r="C364" s="12">
        <f t="shared" si="18"/>
        <v>-0.10067114093959731</v>
      </c>
      <c r="D364" s="12">
        <f t="shared" si="19"/>
        <v>0.30520328054078261</v>
      </c>
    </row>
    <row r="365" spans="1:4" x14ac:dyDescent="0.25">
      <c r="A365" s="17">
        <v>44866</v>
      </c>
      <c r="B365" s="1">
        <v>661.67</v>
      </c>
      <c r="C365" s="12">
        <f t="shared" si="18"/>
        <v>-1.2432835820895584E-2</v>
      </c>
      <c r="D365" s="12">
        <f t="shared" si="19"/>
        <v>0.25632749159815449</v>
      </c>
    </row>
    <row r="366" spans="1:4" x14ac:dyDescent="0.25">
      <c r="A366" s="17">
        <v>44896</v>
      </c>
      <c r="B366" s="1">
        <v>638.33000000000004</v>
      </c>
      <c r="C366" s="12">
        <f t="shared" si="18"/>
        <v>-3.5274381489261895E-2</v>
      </c>
      <c r="D366" s="12">
        <f t="shared" si="19"/>
        <v>0.1857596641465272</v>
      </c>
    </row>
    <row r="367" spans="1:4" x14ac:dyDescent="0.25">
      <c r="A367" s="17">
        <v>44927</v>
      </c>
      <c r="B367" s="1">
        <v>617.5</v>
      </c>
      <c r="C367" s="12">
        <f t="shared" si="18"/>
        <v>-3.2632024188115928E-2</v>
      </c>
      <c r="D367" s="12">
        <f t="shared" si="19"/>
        <v>0.13999298465855603</v>
      </c>
    </row>
    <row r="368" spans="1:4" x14ac:dyDescent="0.25">
      <c r="A368" s="17">
        <v>44958</v>
      </c>
      <c r="B368" s="1">
        <v>617.5</v>
      </c>
      <c r="C368" s="12">
        <f t="shared" si="18"/>
        <v>0</v>
      </c>
      <c r="D368" s="12">
        <f t="shared" si="19"/>
        <v>9.6160332309658564E-2</v>
      </c>
    </row>
    <row r="369" spans="1:4" x14ac:dyDescent="0.25">
      <c r="A369" s="17">
        <v>44986</v>
      </c>
      <c r="B369" s="1">
        <v>617.5</v>
      </c>
      <c r="C369" s="12">
        <f t="shared" si="18"/>
        <v>0</v>
      </c>
      <c r="D369" s="12">
        <f t="shared" si="19"/>
        <v>2.6310103545132784E-2</v>
      </c>
    </row>
    <row r="370" spans="1:4" x14ac:dyDescent="0.25">
      <c r="A370" s="17">
        <v>45017</v>
      </c>
      <c r="B370" s="1">
        <v>612.5</v>
      </c>
      <c r="C370" s="12">
        <f t="shared" si="18"/>
        <v>-8.0971659919028341E-3</v>
      </c>
      <c r="D370" s="12">
        <f t="shared" si="19"/>
        <v>-6.2495216812330737E-2</v>
      </c>
    </row>
    <row r="371" spans="1:4" x14ac:dyDescent="0.25">
      <c r="A371" s="17">
        <v>45047</v>
      </c>
      <c r="B371" s="1">
        <v>612.5</v>
      </c>
      <c r="C371" s="12">
        <f t="shared" si="18"/>
        <v>0</v>
      </c>
      <c r="D371" s="12">
        <f t="shared" si="19"/>
        <v>-0.13325880538299342</v>
      </c>
    </row>
    <row r="372" spans="1:4" x14ac:dyDescent="0.25">
      <c r="A372" s="17">
        <v>45078</v>
      </c>
      <c r="B372" s="1">
        <v>612.5</v>
      </c>
      <c r="C372" s="12">
        <f t="shared" si="18"/>
        <v>0</v>
      </c>
      <c r="D372" s="12">
        <f t="shared" si="19"/>
        <v>-0.1958459700395184</v>
      </c>
    </row>
    <row r="373" spans="1:4" x14ac:dyDescent="0.25">
      <c r="A373" s="17">
        <v>45108</v>
      </c>
      <c r="B373" s="1">
        <v>612.5</v>
      </c>
      <c r="C373" s="12">
        <f t="shared" si="18"/>
        <v>0</v>
      </c>
      <c r="D373" s="12">
        <f t="shared" si="19"/>
        <v>-0.21808177907140033</v>
      </c>
    </row>
    <row r="374" spans="1:4" x14ac:dyDescent="0.25">
      <c r="A374" s="17">
        <v>45139</v>
      </c>
      <c r="B374" s="1">
        <v>620</v>
      </c>
      <c r="C374" s="12">
        <f t="shared" si="18"/>
        <v>1.2244897959183673E-2</v>
      </c>
      <c r="D374" s="12">
        <f t="shared" si="19"/>
        <v>-0.22012578616352202</v>
      </c>
    </row>
    <row r="375" spans="1:4" x14ac:dyDescent="0.25">
      <c r="A375" s="17">
        <v>45170</v>
      </c>
      <c r="B375" s="1">
        <v>620</v>
      </c>
      <c r="C375" s="12">
        <f t="shared" si="18"/>
        <v>0</v>
      </c>
      <c r="D375" s="12">
        <f t="shared" si="19"/>
        <v>-0.16778523489932887</v>
      </c>
    </row>
    <row r="376" spans="1:4" x14ac:dyDescent="0.25">
      <c r="A376" s="17">
        <v>45200</v>
      </c>
      <c r="B376" s="1">
        <v>620</v>
      </c>
      <c r="C376" s="12">
        <f t="shared" si="18"/>
        <v>0</v>
      </c>
      <c r="D376" s="12">
        <f t="shared" si="19"/>
        <v>-7.4626865671641784E-2</v>
      </c>
    </row>
    <row r="377" spans="1:4" x14ac:dyDescent="0.25">
      <c r="A377" s="17">
        <v>45231</v>
      </c>
      <c r="B377" s="1">
        <v>620</v>
      </c>
      <c r="C377" s="12">
        <f t="shared" si="18"/>
        <v>0</v>
      </c>
      <c r="D377" s="12">
        <f t="shared" si="19"/>
        <v>-6.2977012710263361E-2</v>
      </c>
    </row>
    <row r="378" spans="1:4" x14ac:dyDescent="0.25">
      <c r="A378" s="17">
        <v>45261</v>
      </c>
      <c r="B378" s="1">
        <v>620</v>
      </c>
      <c r="C378" s="12">
        <f t="shared" si="18"/>
        <v>0</v>
      </c>
      <c r="D378" s="12">
        <f t="shared" si="19"/>
        <v>-2.8715554650415993E-2</v>
      </c>
    </row>
    <row r="379" spans="1:4" x14ac:dyDescent="0.25">
      <c r="A379" s="17">
        <v>45292</v>
      </c>
      <c r="B379" s="1">
        <v>587.5</v>
      </c>
      <c r="C379" s="12">
        <f t="shared" si="18"/>
        <v>-5.2419354838709679E-2</v>
      </c>
      <c r="D379" s="12">
        <f t="shared" ref="D379:D396" si="20">(B379-B367)/B367</f>
        <v>-4.8582995951417005E-2</v>
      </c>
    </row>
    <row r="380" spans="1:4" x14ac:dyDescent="0.25">
      <c r="A380" s="17">
        <v>45323</v>
      </c>
      <c r="B380" s="1">
        <v>595</v>
      </c>
      <c r="C380" s="12">
        <f t="shared" si="18"/>
        <v>1.276595744680851E-2</v>
      </c>
      <c r="D380" s="12">
        <f t="shared" si="20"/>
        <v>-3.643724696356275E-2</v>
      </c>
    </row>
    <row r="381" spans="1:4" x14ac:dyDescent="0.25">
      <c r="A381" s="17">
        <v>45352</v>
      </c>
      <c r="B381" s="1">
        <v>585</v>
      </c>
      <c r="C381" s="12">
        <f t="shared" si="18"/>
        <v>-1.680672268907563E-2</v>
      </c>
      <c r="D381" s="12">
        <f t="shared" si="20"/>
        <v>-5.2631578947368418E-2</v>
      </c>
    </row>
    <row r="382" spans="1:4" x14ac:dyDescent="0.25">
      <c r="A382" s="17">
        <v>45383</v>
      </c>
      <c r="B382" s="1">
        <v>597.5</v>
      </c>
      <c r="C382" s="12">
        <f t="shared" si="18"/>
        <v>2.1367521367521368E-2</v>
      </c>
      <c r="D382" s="12">
        <f t="shared" si="20"/>
        <v>-2.4489795918367346E-2</v>
      </c>
    </row>
    <row r="383" spans="1:4" x14ac:dyDescent="0.25">
      <c r="A383" s="17">
        <v>45413</v>
      </c>
      <c r="B383" s="1">
        <v>612.5</v>
      </c>
      <c r="C383" s="12">
        <f t="shared" si="18"/>
        <v>2.5104602510460251E-2</v>
      </c>
      <c r="D383" s="12">
        <f t="shared" si="20"/>
        <v>0</v>
      </c>
    </row>
    <row r="384" spans="1:4" x14ac:dyDescent="0.25">
      <c r="A384" s="17">
        <v>45444</v>
      </c>
      <c r="B384" s="1">
        <v>620</v>
      </c>
      <c r="C384" s="12">
        <f t="shared" si="18"/>
        <v>1.2244897959183673E-2</v>
      </c>
      <c r="D384" s="12">
        <f t="shared" si="20"/>
        <v>1.2244897959183673E-2</v>
      </c>
    </row>
    <row r="385" spans="1:4" x14ac:dyDescent="0.25">
      <c r="A385" s="17">
        <v>45474</v>
      </c>
      <c r="B385" s="1">
        <v>620</v>
      </c>
      <c r="C385" s="12">
        <f t="shared" si="18"/>
        <v>0</v>
      </c>
      <c r="D385" s="12">
        <f t="shared" si="20"/>
        <v>1.2244897959183673E-2</v>
      </c>
    </row>
    <row r="386" spans="1:4" x14ac:dyDescent="0.25">
      <c r="A386" s="17">
        <v>45505</v>
      </c>
      <c r="B386" s="1">
        <v>617.5</v>
      </c>
      <c r="C386" s="12">
        <f t="shared" si="18"/>
        <v>-4.0322580645161289E-3</v>
      </c>
      <c r="D386" s="12">
        <f t="shared" si="20"/>
        <v>-4.0322580645161289E-3</v>
      </c>
    </row>
    <row r="387" spans="1:4" x14ac:dyDescent="0.25">
      <c r="A387" s="17">
        <v>45536</v>
      </c>
      <c r="B387" s="1">
        <v>605</v>
      </c>
      <c r="C387" s="12">
        <f t="shared" si="18"/>
        <v>-2.0242914979757085E-2</v>
      </c>
      <c r="D387" s="12">
        <f t="shared" si="20"/>
        <v>-2.4193548387096774E-2</v>
      </c>
    </row>
    <row r="388" spans="1:4" x14ac:dyDescent="0.25">
      <c r="A388" s="17">
        <v>45566</v>
      </c>
      <c r="B388" s="1">
        <v>600</v>
      </c>
      <c r="C388" s="12">
        <f t="shared" si="18"/>
        <v>-8.2644628099173556E-3</v>
      </c>
      <c r="D388" s="12">
        <f t="shared" si="20"/>
        <v>-3.2258064516129031E-2</v>
      </c>
    </row>
    <row r="389" spans="1:4" x14ac:dyDescent="0.25">
      <c r="A389" s="17">
        <v>45597</v>
      </c>
      <c r="B389" s="1">
        <v>600</v>
      </c>
      <c r="C389" s="12">
        <f t="shared" si="18"/>
        <v>0</v>
      </c>
      <c r="D389" s="12">
        <f t="shared" si="20"/>
        <v>-3.2258064516129031E-2</v>
      </c>
    </row>
    <row r="390" spans="1:4" x14ac:dyDescent="0.25">
      <c r="A390" s="17">
        <v>45627</v>
      </c>
      <c r="B390" s="1">
        <v>610</v>
      </c>
      <c r="C390" s="12">
        <f t="shared" si="18"/>
        <v>1.6666666666666666E-2</v>
      </c>
      <c r="D390" s="12">
        <f t="shared" si="20"/>
        <v>-1.6129032258064516E-2</v>
      </c>
    </row>
    <row r="391" spans="1:4" x14ac:dyDescent="0.25">
      <c r="A391" s="17">
        <v>45658</v>
      </c>
      <c r="B391" s="1">
        <v>610</v>
      </c>
      <c r="C391" s="12">
        <f t="shared" si="18"/>
        <v>0</v>
      </c>
      <c r="D391" s="12">
        <f t="shared" si="20"/>
        <v>3.8297872340425532E-2</v>
      </c>
    </row>
    <row r="392" spans="1:4" x14ac:dyDescent="0.25">
      <c r="A392" s="17">
        <v>45689</v>
      </c>
      <c r="B392" s="1">
        <v>640</v>
      </c>
      <c r="C392" s="12">
        <f t="shared" si="18"/>
        <v>4.9180327868852458E-2</v>
      </c>
      <c r="D392" s="12">
        <f t="shared" si="20"/>
        <v>7.5630252100840331E-2</v>
      </c>
    </row>
    <row r="393" spans="1:4" x14ac:dyDescent="0.25">
      <c r="A393" s="17">
        <v>45717</v>
      </c>
      <c r="B393" s="1">
        <v>640</v>
      </c>
      <c r="C393" s="12">
        <f t="shared" si="18"/>
        <v>0</v>
      </c>
      <c r="D393" s="12">
        <f t="shared" si="20"/>
        <v>9.4017094017094016E-2</v>
      </c>
    </row>
    <row r="394" spans="1:4" x14ac:dyDescent="0.25">
      <c r="A394" s="17">
        <v>45748</v>
      </c>
      <c r="B394" s="1">
        <v>640</v>
      </c>
      <c r="C394" s="12">
        <f t="shared" si="18"/>
        <v>0</v>
      </c>
      <c r="D394" s="12">
        <f t="shared" si="20"/>
        <v>7.1129707112970716E-2</v>
      </c>
    </row>
    <row r="395" spans="1:4" x14ac:dyDescent="0.25">
      <c r="A395" s="17">
        <v>45778</v>
      </c>
      <c r="B395" s="1">
        <v>640</v>
      </c>
      <c r="C395" s="12">
        <f t="shared" si="18"/>
        <v>0</v>
      </c>
      <c r="D395" s="12">
        <f t="shared" si="20"/>
        <v>4.4897959183673466E-2</v>
      </c>
    </row>
    <row r="396" spans="1:4" x14ac:dyDescent="0.25">
      <c r="A396" s="17">
        <v>45809</v>
      </c>
      <c r="B396" s="1">
        <v>640</v>
      </c>
      <c r="C396" s="12">
        <f t="shared" si="18"/>
        <v>0</v>
      </c>
      <c r="D396" s="12">
        <f t="shared" si="20"/>
        <v>3.2258064516129031E-2</v>
      </c>
    </row>
    <row r="397" spans="1:4" x14ac:dyDescent="0.25">
      <c r="A397" s="17">
        <v>45839</v>
      </c>
      <c r="B397" s="1">
        <v>640</v>
      </c>
      <c r="C397" s="12">
        <f t="shared" si="18"/>
        <v>0</v>
      </c>
      <c r="D397" s="12">
        <f t="shared" ref="D397:D405" si="21">(B397-B385)/B385</f>
        <v>3.2258064516129031E-2</v>
      </c>
    </row>
    <row r="398" spans="1:4" x14ac:dyDescent="0.25">
      <c r="A398" s="17">
        <v>45870</v>
      </c>
      <c r="B398" s="1">
        <v>640</v>
      </c>
      <c r="C398" s="12">
        <f t="shared" si="18"/>
        <v>0</v>
      </c>
      <c r="D398" s="12">
        <f t="shared" si="21"/>
        <v>3.643724696356275E-2</v>
      </c>
    </row>
    <row r="399" spans="1:4" x14ac:dyDescent="0.25">
      <c r="A399" s="17">
        <v>45901</v>
      </c>
      <c r="B399" s="1">
        <v>640</v>
      </c>
      <c r="C399" s="12">
        <f t="shared" si="18"/>
        <v>0</v>
      </c>
      <c r="D399" s="12">
        <f t="shared" si="21"/>
        <v>5.7851239669421489E-2</v>
      </c>
    </row>
    <row r="400" spans="1:4" x14ac:dyDescent="0.25">
      <c r="A400" s="17">
        <v>45931</v>
      </c>
      <c r="B400" s="1">
        <v>640</v>
      </c>
      <c r="C400" s="12">
        <f t="shared" si="18"/>
        <v>0</v>
      </c>
      <c r="D400" s="12">
        <f t="shared" si="21"/>
        <v>6.6666666666666666E-2</v>
      </c>
    </row>
    <row r="401" spans="1:4" x14ac:dyDescent="0.25">
      <c r="A401" s="17">
        <v>45962</v>
      </c>
      <c r="B401" s="1">
        <v>630</v>
      </c>
      <c r="C401" s="12">
        <f t="shared" si="18"/>
        <v>-1.5625E-2</v>
      </c>
      <c r="D401" s="12">
        <f t="shared" si="21"/>
        <v>0.05</v>
      </c>
    </row>
    <row r="402" spans="1:4" x14ac:dyDescent="0.25">
      <c r="A402" s="17">
        <v>45992</v>
      </c>
      <c r="B402" s="1">
        <v>625</v>
      </c>
      <c r="C402" s="12">
        <f t="shared" si="18"/>
        <v>-7.9365079365079361E-3</v>
      </c>
      <c r="D402" s="12">
        <f t="shared" si="21"/>
        <v>2.4590163934426229E-2</v>
      </c>
    </row>
    <row r="403" spans="1:4" x14ac:dyDescent="0.25">
      <c r="A403" s="17">
        <v>46023</v>
      </c>
      <c r="B403" s="1">
        <v>615</v>
      </c>
      <c r="C403" s="12">
        <f t="shared" si="18"/>
        <v>-1.6E-2</v>
      </c>
      <c r="D403" s="12">
        <f t="shared" si="21"/>
        <v>8.1967213114754103E-3</v>
      </c>
    </row>
    <row r="404" spans="1:4" x14ac:dyDescent="0.25">
      <c r="A404" s="17">
        <v>45689</v>
      </c>
      <c r="B404" s="1">
        <v>595</v>
      </c>
      <c r="C404" s="12">
        <f t="shared" si="18"/>
        <v>-3.2520325203252036E-2</v>
      </c>
      <c r="D404" s="12">
        <f t="shared" si="21"/>
        <v>-7.03125E-2</v>
      </c>
    </row>
    <row r="405" spans="1:4" x14ac:dyDescent="0.25">
      <c r="A405" s="17">
        <v>46082</v>
      </c>
      <c r="B405" s="1">
        <v>600</v>
      </c>
      <c r="C405" s="12">
        <f t="shared" si="18"/>
        <v>8.4033613445378148E-3</v>
      </c>
      <c r="D405" s="12">
        <f t="shared" si="21"/>
        <v>-6.25E-2</v>
      </c>
    </row>
    <row r="406" spans="1:4" x14ac:dyDescent="0.25">
      <c r="A406" s="17">
        <v>46113</v>
      </c>
      <c r="B406" s="1">
        <v>787.5</v>
      </c>
      <c r="C406" s="12">
        <f>(B406-B405)/B405</f>
        <v>0.3125</v>
      </c>
      <c r="D406" s="12">
        <f>(B406-B394)/B394</f>
        <v>0.23046875</v>
      </c>
    </row>
  </sheetData>
  <phoneticPr fontId="0" type="noConversion"/>
  <hyperlinks>
    <hyperlink ref="E221" r:id="rId1" xr:uid="{00000000-0004-0000-0100-000000000000}"/>
  </hyperlinks>
  <pageMargins left="0.75" right="0.75" top="1" bottom="1" header="0.5" footer="0.5"/>
  <pageSetup orientation="portrait" verticalDpi="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7F71AA20E4F44689F3B1FA802858CF" ma:contentTypeVersion="1" ma:contentTypeDescription="Create a new document." ma:contentTypeScope="" ma:versionID="90727a4cac118b1f59f72e3b89bf4e41">
  <xsd:schema xmlns:xsd="http://www.w3.org/2001/XMLSchema" xmlns:p="http://schemas.microsoft.com/office/2006/metadata/properties" xmlns:ns2="c92f93d4-c0a6-4cf7-85e7-60f0f25a17a9" targetNamespace="http://schemas.microsoft.com/office/2006/metadata/properties" ma:root="true" ma:fieldsID="238812f51513ba1dff4ceb6ef1b26d5e" ns2:_="">
    <xsd:import namespace="c92f93d4-c0a6-4cf7-85e7-60f0f25a17a9"/>
    <xsd:element name="properties">
      <xsd:complexType>
        <xsd:sequence>
          <xsd:element name="documentManagement">
            <xsd:complexType>
              <xsd:all>
                <xsd:element ref="ns2:Category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2f93d4-c0a6-4cf7-85e7-60f0f25a17a9" elementFormDefault="qualified">
    <xsd:import namespace="http://schemas.microsoft.com/office/2006/documentManagement/types"/>
    <xsd:element name="Category" ma:index="2" ma:displayName="Category" ma:description="Group forms by" ma:format="Dropdown" ma:internalName="Category">
      <xsd:simpleType>
        <xsd:restriction base="dms:Choice">
          <xsd:enumeration value="Employee"/>
          <xsd:enumeration value="Field Office"/>
          <xsd:enumeration value="General"/>
          <xsd:enumeration value="Inspection"/>
          <xsd:enumeration value="OMT Forms"/>
          <xsd:enumeration value="Ratings"/>
          <xsd:enumeration value="RCE Reports"/>
          <xsd:enumeration value="Safety"/>
          <xsd:enumeration value="Other Form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ategory xmlns="c92f93d4-c0a6-4cf7-85e7-60f0f25a17a9">Field Office</Category>
  </documentManagement>
</p:properties>
</file>

<file path=customXml/itemProps1.xml><?xml version="1.0" encoding="utf-8"?>
<ds:datastoreItem xmlns:ds="http://schemas.openxmlformats.org/officeDocument/2006/customXml" ds:itemID="{2AB6A499-7D6E-4DE8-A7AD-5AF3F5295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f93d4-c0a6-4cf7-85e7-60f0f25a17a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D81A8D5-FEE3-4080-9BD5-C207859BA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7E7086-8BF1-479A-81AC-7801F4655BB3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c92f93d4-c0a6-4cf7-85e7-60f0f25a17a9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Adjustment Worksheet</vt:lpstr>
      <vt:lpstr>Hot Mix Asphalt Prices</vt:lpstr>
      <vt:lpstr>Date</vt:lpstr>
      <vt:lpstr>Price</vt:lpstr>
      <vt:lpstr>'Adjustment Worksheet'!Print_Area</vt:lpstr>
      <vt:lpstr>'Adjustment Worksheet'!Print_Titles</vt:lpstr>
    </vt:vector>
  </TitlesOfParts>
  <Company>MDOT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HMA Adjustments Worksheet</dc:title>
  <dc:creator>JHalley</dc:creator>
  <cp:lastModifiedBy>Tim Smith</cp:lastModifiedBy>
  <cp:lastPrinted>2015-09-18T16:44:28Z</cp:lastPrinted>
  <dcterms:created xsi:type="dcterms:W3CDTF">1999-10-29T17:55:49Z</dcterms:created>
  <dcterms:modified xsi:type="dcterms:W3CDTF">2026-04-01T16:57:06Z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0x010100457F71AA20E4F44689F3B1FA802858CF</vt:lpwstr>
  </property>
  <property fmtid="{D5CDD505-2E9C-101B-9397-08002B2CF9AE}" pid="3" name="Order">
    <vt:r8>18500</vt:r8>
  </property>
</Properties>
</file>